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AppData\Local\Temp\Rar$DIa26200.13665\"/>
    </mc:Choice>
  </mc:AlternateContent>
  <bookViews>
    <workbookView xWindow="0" yWindow="0" windowWidth="21570" windowHeight="7980"/>
  </bookViews>
  <sheets>
    <sheet name="Лист1" sheetId="1" r:id="rId1"/>
  </sheets>
  <definedNames>
    <definedName name="_xlnm.Print_Titles" localSheetId="0">Лист1!$9:$13</definedName>
    <definedName name="_xlnm.Print_Area" localSheetId="0">Лист1!$A$1:$P$66</definedName>
  </definedNames>
  <calcPr calcId="152511"/>
</workbook>
</file>

<file path=xl/calcChain.xml><?xml version="1.0" encoding="utf-8"?>
<calcChain xmlns="http://schemas.openxmlformats.org/spreadsheetml/2006/main">
  <c r="I38" i="1" l="1"/>
  <c r="E31" i="1"/>
  <c r="P31" i="1" s="1"/>
  <c r="I57" i="1"/>
  <c r="F57" i="1"/>
  <c r="G57" i="1"/>
  <c r="H57" i="1"/>
  <c r="J57" i="1"/>
  <c r="K57" i="1"/>
  <c r="L57" i="1"/>
  <c r="M57" i="1"/>
  <c r="N57" i="1"/>
  <c r="O57" i="1"/>
  <c r="E58" i="1"/>
  <c r="E57" i="1" s="1"/>
  <c r="E60" i="1"/>
  <c r="F36" i="1"/>
  <c r="F29" i="1" l="1"/>
  <c r="F23" i="1" l="1"/>
  <c r="O15" i="1" l="1"/>
  <c r="O14" i="1" s="1"/>
  <c r="N15" i="1"/>
  <c r="N14" i="1" s="1"/>
  <c r="M15" i="1"/>
  <c r="M14" i="1" s="1"/>
  <c r="L15" i="1"/>
  <c r="K15" i="1"/>
  <c r="K14" i="1" s="1"/>
  <c r="I15" i="1"/>
  <c r="J32" i="1"/>
  <c r="P32" i="1" s="1"/>
  <c r="J15" i="1" l="1"/>
  <c r="J14" i="1" s="1"/>
  <c r="L14" i="1"/>
  <c r="I14" i="1"/>
  <c r="E38" i="1"/>
  <c r="P38" i="1" s="1"/>
  <c r="F24" i="1"/>
  <c r="E17" i="1"/>
  <c r="P17" i="1" s="1"/>
  <c r="H16" i="1" l="1"/>
  <c r="G16" i="1"/>
  <c r="F16" i="1"/>
  <c r="E56" i="1"/>
  <c r="F27" i="1"/>
  <c r="J30" i="1"/>
  <c r="E30" i="1"/>
  <c r="P30" i="1" s="1"/>
  <c r="H15" i="1" l="1"/>
  <c r="H14" i="1" s="1"/>
  <c r="G15" i="1"/>
  <c r="G14" i="1" s="1"/>
  <c r="E24" i="1"/>
  <c r="F19" i="1"/>
  <c r="E19" i="1" s="1"/>
  <c r="F56" i="1"/>
  <c r="G56" i="1"/>
  <c r="H56" i="1"/>
  <c r="I56" i="1"/>
  <c r="J56" i="1"/>
  <c r="L56" i="1"/>
  <c r="M56" i="1"/>
  <c r="N56" i="1"/>
  <c r="O56" i="1"/>
  <c r="K56" i="1"/>
  <c r="N39" i="1"/>
  <c r="K40" i="1"/>
  <c r="K39" i="1" s="1"/>
  <c r="K61" i="1" s="1"/>
  <c r="L40" i="1"/>
  <c r="M40" i="1"/>
  <c r="M39" i="1" s="1"/>
  <c r="N40" i="1"/>
  <c r="O40" i="1"/>
  <c r="O39" i="1" s="1"/>
  <c r="G40" i="1"/>
  <c r="G39" i="1" s="1"/>
  <c r="H40" i="1"/>
  <c r="H39" i="1" s="1"/>
  <c r="I40" i="1"/>
  <c r="F40" i="1"/>
  <c r="F39" i="1" s="1"/>
  <c r="E42" i="1"/>
  <c r="E43" i="1"/>
  <c r="E44" i="1"/>
  <c r="E45" i="1"/>
  <c r="E46" i="1"/>
  <c r="E47" i="1"/>
  <c r="E48" i="1"/>
  <c r="E49" i="1"/>
  <c r="E50" i="1"/>
  <c r="E51" i="1"/>
  <c r="E52" i="1"/>
  <c r="E53" i="1"/>
  <c r="E54" i="1"/>
  <c r="E55" i="1"/>
  <c r="E41" i="1"/>
  <c r="P25" i="1"/>
  <c r="J37" i="1"/>
  <c r="P37" i="1" s="1"/>
  <c r="E18" i="1"/>
  <c r="E20" i="1"/>
  <c r="P20" i="1" s="1"/>
  <c r="E21" i="1"/>
  <c r="P21" i="1" s="1"/>
  <c r="E22" i="1"/>
  <c r="E25" i="1"/>
  <c r="E26" i="1"/>
  <c r="E27" i="1"/>
  <c r="P27" i="1" s="1"/>
  <c r="E28" i="1"/>
  <c r="E29" i="1"/>
  <c r="P29" i="1" s="1"/>
  <c r="E33" i="1"/>
  <c r="P33" i="1" s="1"/>
  <c r="E34" i="1"/>
  <c r="P34" i="1" s="1"/>
  <c r="E35" i="1"/>
  <c r="P35" i="1" s="1"/>
  <c r="E36" i="1"/>
  <c r="E37" i="1"/>
  <c r="E16" i="1"/>
  <c r="P16" i="1" s="1"/>
  <c r="E23" i="1"/>
  <c r="M61" i="1" l="1"/>
  <c r="P28" i="1"/>
  <c r="J40" i="1"/>
  <c r="J39" i="1" s="1"/>
  <c r="J61" i="1" s="1"/>
  <c r="E40" i="1"/>
  <c r="P40" i="1" s="1"/>
  <c r="I39" i="1"/>
  <c r="I61" i="1" s="1"/>
  <c r="F15" i="1"/>
  <c r="P23" i="1"/>
  <c r="P26" i="1"/>
  <c r="N61" i="1"/>
  <c r="O61" i="1"/>
  <c r="P36" i="1"/>
  <c r="P18" i="1"/>
  <c r="L39" i="1"/>
  <c r="L61" i="1" s="1"/>
  <c r="G61" i="1"/>
  <c r="H61" i="1"/>
  <c r="P24" i="1"/>
  <c r="P22" i="1"/>
  <c r="P19" i="1"/>
  <c r="J50" i="1"/>
  <c r="P50" i="1"/>
  <c r="E39" i="1" l="1"/>
  <c r="F14" i="1"/>
  <c r="F61" i="1" s="1"/>
  <c r="E15" i="1"/>
  <c r="P15" i="1" l="1"/>
  <c r="E14" i="1"/>
  <c r="E61" i="1" s="1"/>
  <c r="P60" i="1" l="1"/>
  <c r="P59" i="1"/>
  <c r="P58" i="1"/>
  <c r="P55" i="1"/>
  <c r="P54" i="1"/>
  <c r="P53" i="1"/>
  <c r="P52" i="1"/>
  <c r="P51" i="1"/>
  <c r="P49" i="1"/>
  <c r="P48" i="1"/>
  <c r="P47" i="1"/>
  <c r="P46" i="1"/>
  <c r="P45" i="1"/>
  <c r="P44" i="1"/>
  <c r="P43" i="1"/>
  <c r="P42" i="1"/>
  <c r="P41" i="1"/>
  <c r="P39" i="1"/>
  <c r="P14" i="1"/>
  <c r="P57" i="1" l="1"/>
  <c r="P56" i="1" l="1"/>
  <c r="P61" i="1" l="1"/>
</calcChain>
</file>

<file path=xl/sharedStrings.xml><?xml version="1.0" encoding="utf-8"?>
<sst xmlns="http://schemas.openxmlformats.org/spreadsheetml/2006/main" count="209" uniqueCount="176">
  <si>
    <t>Додаток 3</t>
  </si>
  <si>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</si>
  <si>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</si>
  <si>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</si>
  <si>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</si>
  <si>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</si>
  <si>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</si>
  <si>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</si>
  <si>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</si>
  <si>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</si>
  <si>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</si>
  <si>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</si>
  <si>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</si>
  <si>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</si>
  <si>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</si>
  <si>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</si>
  <si>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</si>
  <si>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</si>
  <si>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</si>
  <si>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</si>
  <si>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</si>
  <si>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</si>
  <si>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</si>
  <si>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</si>
  <si>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</si>
  <si>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</si>
  <si>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</si>
  <si>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</si>
  <si>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</si>
  <si>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</si>
  <si>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</si>
  <si>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</si>
  <si>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</si>
  <si>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</si>
  <si>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</si>
  <si>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</si>
  <si>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</si>
  <si>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</si>
  <si>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</si>
  <si>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</si>
  <si>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</si>
  <si>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</si>
  <si>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</si>
  <si>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</si>
  <si>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</si>
  <si>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</si>
  <si>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</si>
  <si>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</si>
  <si>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</si>
  <si>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</si>
  <si>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</si>
  <si>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</si>
  <si>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</si>
  <si>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</si>
  <si>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</si>
  <si>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</si>
  <si>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</si>
  <si>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</si>
  <si>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</si>
  <si>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</si>
  <si>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</si>
  <si>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</si>
  <si>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</si>
  <si>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</si>
  <si>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</si>
  <si>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</si>
  <si>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</si>
  <si>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</si>
  <si>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</si>
  <si>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</si>
  <si>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</si>
  <si>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</si>
  <si>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</si>
  <si>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</si>
  <si>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</si>
  <si>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</si>
  <si>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</si>
  <si>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</si>
  <si>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</si>
  <si>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</si>
  <si>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</si>
  <si>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</si>
  <si>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</si>
  <si>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</si>
  <si>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</si>
  <si>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</si>
  <si>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</si>
  <si>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</si>
  <si>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</si>
  <si>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</si>
  <si>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</si>
  <si>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</si>
  <si>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</si>
  <si>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</si>
  <si>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</si>
  <si>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</si>
  <si>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</si>
  <si>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</si>
  <si>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</si>
  <si>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</si>
  <si>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</si>
  <si>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</si>
  <si>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</si>
  <si>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</si>
  <si>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</si>
  <si>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</si>
  <si>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</si>
  <si>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</si>
  <si>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</si>
  <si>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</si>
  <si>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</si>
  <si>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</si>
  <si>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</si>
  <si>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Інші заходи та заклади молодіжної політики</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</si>
  <si>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</si>
  <si>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</si>
  <si>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</si>
  <si>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</si>
  <si>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</si>
  <si>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</si>
  <si>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</si>
  <si>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</si>
  <si>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</si>
  <si>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</si>
  <si>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</si>
  <si>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</si>
  <si>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</si>
  <si>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</si>
  <si>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</si>
  <si>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</si>
  <si>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</si>
  <si>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</si>
  <si>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</si>
  <si>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</si>
  <si>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</si>
  <si>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</si>
  <si>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</si>
  <si>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</si>
  <si>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</si>
  <si>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</si>
  <si>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Сільський голова</t>
  </si>
  <si>
    <t>Іван НАЗАР</t>
  </si>
  <si>
    <t>1451200000</t>
  </si>
  <si>
    <t>(код бюджету)</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</si>
  <si>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</si>
  <si>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</si>
  <si>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</si>
  <si>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</si>
  <si>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Галицинівської сільської  ради</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</si>
  <si>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</si>
  <si>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</si>
  <si>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</si>
  <si>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</si>
  <si>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</si>
  <si>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</si>
  <si>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</si>
  <si>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</si>
  <si>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</si>
  <si>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</si>
  <si>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</si>
  <si>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</si>
  <si>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видатків  бюджету Галицинівської сільської територіальної громади на 2024 рік</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</si>
  <si>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</si>
  <si>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</si>
  <si>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</si>
  <si>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</si>
  <si>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</si>
  <si>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0117322</t>
  </si>
  <si>
    <t>7322</t>
  </si>
  <si>
    <t>0443</t>
  </si>
  <si>
    <t>Будівництво медичних установ та закладів</t>
  </si>
  <si>
    <t>0117130</t>
  </si>
  <si>
    <t>0421</t>
  </si>
  <si>
    <t>Здійснення заходів із землеустрою</t>
  </si>
  <si>
    <t xml:space="preserve">від    23.02.2024 року </t>
  </si>
  <si>
    <t>№ 7</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</si>
</sst>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Calibri"/>
      <family val="2"/>
      <charset val="1"/>
      <scheme val="minor"/>
    </font>
    <font>
      <sz val="10"/>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6">
    <xf numFmtId="0" fontId="0" fillId="0" borderId="0" xfId="0"/>
    <xf numFmtId="0" fontId="1" fillId="0" borderId="0" xfId="0" applyFont="1"/>
    <xf numFmtId="0" fontId="1" fillId="0" borderId="0" xfId="0" applyFont="1" applyAlignment="1">
      <alignment horizontal="center"/>
    </xf>
    <xf numFmtId="0" fontId="1" fillId="0" borderId="1" xfId="0" quotePrefix="1" applyFont="1" applyBorder="1" applyAlignment="1">
      <alignment horizontal="center"/>
    </xf>
    <xf numFmtId="0" fontId="2" fillId="0" borderId="0" xfId="0" applyFont="1"/>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 fontId="3" fillId="0" borderId="2" xfId="0" quotePrefix="1" applyNumberFormat="1" applyFont="1" applyBorder="1" applyAlignment="1">
      <alignment vertical="center" wrapText="1"/>
    </xf>
    <xf numFmtId="4" fontId="3" fillId="2" borderId="2" xfId="0" applyNumberFormat="1" applyFont="1" applyFill="1" applyBorder="1" applyAlignment="1">
      <alignment vertical="center" wrapText="1"/>
    </xf>
    <xf numFmtId="4" fontId="3" fillId="3" borderId="2" xfId="0" applyNumberFormat="1" applyFont="1" applyFill="1" applyBorder="1" applyAlignment="1">
      <alignment vertical="center" wrapText="1"/>
    </xf>
    <xf numFmtId="4" fontId="3" fillId="0" borderId="2" xfId="0" applyNumberFormat="1" applyFont="1" applyBorder="1" applyAlignment="1">
      <alignment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0" fontId="3" fillId="0" borderId="2" xfId="0" quotePrefix="1" applyFont="1" applyBorder="1" applyAlignment="1">
      <alignment horizontal="center" vertical="center" wrapText="1"/>
    </xf>
    <xf numFmtId="4" fontId="3" fillId="0" borderId="2" xfId="0" quotePrefix="1"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2" xfId="0" quotePrefix="1" applyNumberFormat="1" applyFont="1" applyFill="1" applyBorder="1" applyAlignment="1">
      <alignment vertical="center" wrapText="1"/>
    </xf>
    <xf numFmtId="0" fontId="3" fillId="0" borderId="0" xfId="0" applyFont="1"/>
    <xf numFmtId="0" fontId="4" fillId="0" borderId="0" xfId="0" applyFont="1" applyAlignment="1">
      <alignment horizontal="left"/>
    </xf>
    <xf numFmtId="0" fontId="1" fillId="0" borderId="0" xfId="0" applyFont="1"/>
    <xf numFmtId="49" fontId="5" fillId="0" borderId="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4" fontId="5" fillId="0" borderId="2" xfId="0" quotePrefix="1" applyNumberFormat="1" applyFont="1" applyBorder="1" applyAlignment="1">
      <alignment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abSelected="1" view="pageBreakPreview" topLeftCell="B19" zoomScaleSheetLayoutView="100" workbookViewId="0">
      <selection activeCell="R1" sqref="R1:R1048576"/>
    </sheetView>
  </sheetViews>
  <sheetFormatPr defaultRowHeight="12.75" x14ac:dyDescent="0.2"/>
  <cols>
    <col min="1" max="3" width="12" style="1" customWidth="1"/>
    <col min="4" max="4" width="40.7109375" style="1" customWidth="1"/>
    <col min="5" max="5" width="19.28515625" style="1" customWidth="1"/>
    <col min="6" max="6" width="16.85546875" style="1" customWidth="1"/>
    <col min="7" max="7" width="17.7109375" style="1" customWidth="1"/>
    <col min="8" max="8" width="13.7109375" style="1" customWidth="1"/>
    <col min="9" max="9" width="16" style="1" customWidth="1"/>
    <col min="10" max="15" width="13.7109375" style="1" customWidth="1"/>
    <col min="16" max="16" width="16.5703125" style="1" customWidth="1"/>
    <col min="17" max="16384" width="9.140625" style="1"/>
  </cols>
  <sheetData>
    <row r="1" spans="1:16" x14ac:dyDescent="0.2">
      <c r="M1" s="1" t="s">
        <v>0</v>
      </c>
    </row>
    <row r="2" spans="1:16" x14ac:dyDescent="0.2">
      <c r="M2" s="1" t="s">
        <v>148</v>
      </c>
    </row>
    <row r="3" spans="1:16" x14ac:dyDescent="0.2">
      <c r="M3" s="27" t="s">
        <v>174</v>
      </c>
      <c r="O3" s="27" t="s">
        <v>175</v>
      </c>
    </row>
    <row r="4" spans="1:16" s="25" customFormat="1" ht="15.75" x14ac:dyDescent="0.25"/>
    <row r="5" spans="1:16" s="25" customFormat="1" ht="15.75" x14ac:dyDescent="0.25">
      <c r="A5" s="33" t="s">
        <v>1</v>
      </c>
      <c r="B5" s="34"/>
      <c r="C5" s="34"/>
      <c r="D5" s="34"/>
      <c r="E5" s="34"/>
      <c r="F5" s="34"/>
      <c r="G5" s="34"/>
      <c r="H5" s="34"/>
      <c r="I5" s="34"/>
      <c r="J5" s="34"/>
      <c r="K5" s="34"/>
      <c r="L5" s="34"/>
      <c r="M5" s="34"/>
      <c r="N5" s="34"/>
      <c r="O5" s="34"/>
      <c r="P5" s="34"/>
    </row>
    <row r="6" spans="1:16" s="25" customFormat="1" ht="15.75" x14ac:dyDescent="0.25">
      <c r="A6" s="33" t="s">
        <v>161</v>
      </c>
      <c r="B6" s="34"/>
      <c r="C6" s="34"/>
      <c r="D6" s="34"/>
      <c r="E6" s="34"/>
      <c r="F6" s="34"/>
      <c r="G6" s="34"/>
      <c r="H6" s="34"/>
      <c r="I6" s="34"/>
      <c r="J6" s="34"/>
      <c r="K6" s="34"/>
      <c r="L6" s="34"/>
      <c r="M6" s="34"/>
      <c r="N6" s="34"/>
      <c r="O6" s="34"/>
      <c r="P6" s="34"/>
    </row>
    <row r="7" spans="1:16" x14ac:dyDescent="0.2">
      <c r="A7" s="3" t="s">
        <v>142</v>
      </c>
      <c r="B7" s="2"/>
      <c r="C7" s="2"/>
      <c r="D7" s="2"/>
      <c r="E7" s="2"/>
      <c r="F7" s="2"/>
      <c r="G7" s="2"/>
      <c r="H7" s="2"/>
      <c r="I7" s="2"/>
      <c r="J7" s="2"/>
      <c r="K7" s="2"/>
      <c r="L7" s="2"/>
      <c r="M7" s="2"/>
      <c r="N7" s="2"/>
      <c r="O7" s="2"/>
      <c r="P7" s="2"/>
    </row>
    <row r="8" spans="1:16" x14ac:dyDescent="0.2">
      <c r="A8" s="4" t="s">
        <v>143</v>
      </c>
      <c r="P8" s="5" t="s">
        <v>2</v>
      </c>
    </row>
    <row r="9" spans="1:16" x14ac:dyDescent="0.2">
      <c r="A9" s="35" t="s">
        <v>3</v>
      </c>
      <c r="B9" s="35" t="s">
        <v>4</v>
      </c>
      <c r="C9" s="35" t="s">
        <v>5</v>
      </c>
      <c r="D9" s="32" t="s">
        <v>6</v>
      </c>
      <c r="E9" s="32" t="s">
        <v>7</v>
      </c>
      <c r="F9" s="32"/>
      <c r="G9" s="32"/>
      <c r="H9" s="32"/>
      <c r="I9" s="32"/>
      <c r="J9" s="32" t="s">
        <v>14</v>
      </c>
      <c r="K9" s="32"/>
      <c r="L9" s="32"/>
      <c r="M9" s="32"/>
      <c r="N9" s="32"/>
      <c r="O9" s="32"/>
      <c r="P9" s="31" t="s">
        <v>16</v>
      </c>
    </row>
    <row r="10" spans="1:16" x14ac:dyDescent="0.2">
      <c r="A10" s="32"/>
      <c r="B10" s="32"/>
      <c r="C10" s="32"/>
      <c r="D10" s="32"/>
      <c r="E10" s="31" t="s">
        <v>8</v>
      </c>
      <c r="F10" s="32" t="s">
        <v>9</v>
      </c>
      <c r="G10" s="32" t="s">
        <v>10</v>
      </c>
      <c r="H10" s="32"/>
      <c r="I10" s="32" t="s">
        <v>13</v>
      </c>
      <c r="J10" s="31" t="s">
        <v>8</v>
      </c>
      <c r="K10" s="32" t="s">
        <v>15</v>
      </c>
      <c r="L10" s="32" t="s">
        <v>9</v>
      </c>
      <c r="M10" s="32" t="s">
        <v>10</v>
      </c>
      <c r="N10" s="32"/>
      <c r="O10" s="32" t="s">
        <v>13</v>
      </c>
      <c r="P10" s="32"/>
    </row>
    <row r="11" spans="1:16" x14ac:dyDescent="0.2">
      <c r="A11" s="32"/>
      <c r="B11" s="32"/>
      <c r="C11" s="32"/>
      <c r="D11" s="32"/>
      <c r="E11" s="32"/>
      <c r="F11" s="32"/>
      <c r="G11" s="32" t="s">
        <v>11</v>
      </c>
      <c r="H11" s="32" t="s">
        <v>12</v>
      </c>
      <c r="I11" s="32"/>
      <c r="J11" s="32"/>
      <c r="K11" s="32"/>
      <c r="L11" s="32"/>
      <c r="M11" s="32" t="s">
        <v>11</v>
      </c>
      <c r="N11" s="32" t="s">
        <v>12</v>
      </c>
      <c r="O11" s="32"/>
      <c r="P11" s="32"/>
    </row>
    <row r="12" spans="1:16" ht="44.25" customHeight="1" x14ac:dyDescent="0.2">
      <c r="A12" s="32"/>
      <c r="B12" s="32"/>
      <c r="C12" s="32"/>
      <c r="D12" s="32"/>
      <c r="E12" s="32"/>
      <c r="F12" s="32"/>
      <c r="G12" s="32"/>
      <c r="H12" s="32"/>
      <c r="I12" s="32"/>
      <c r="J12" s="32"/>
      <c r="K12" s="32"/>
      <c r="L12" s="32"/>
      <c r="M12" s="32"/>
      <c r="N12" s="32"/>
      <c r="O12" s="32"/>
      <c r="P12" s="32"/>
    </row>
    <row r="13" spans="1:16" x14ac:dyDescent="0.2">
      <c r="A13" s="6">
        <v>1</v>
      </c>
      <c r="B13" s="6">
        <v>2</v>
      </c>
      <c r="C13" s="6">
        <v>3</v>
      </c>
      <c r="D13" s="6">
        <v>4</v>
      </c>
      <c r="E13" s="7">
        <v>5</v>
      </c>
      <c r="F13" s="6">
        <v>6</v>
      </c>
      <c r="G13" s="6">
        <v>7</v>
      </c>
      <c r="H13" s="6">
        <v>8</v>
      </c>
      <c r="I13" s="6">
        <v>9</v>
      </c>
      <c r="J13" s="7">
        <v>10</v>
      </c>
      <c r="K13" s="6">
        <v>11</v>
      </c>
      <c r="L13" s="6">
        <v>12</v>
      </c>
      <c r="M13" s="6">
        <v>13</v>
      </c>
      <c r="N13" s="6">
        <v>14</v>
      </c>
      <c r="O13" s="6">
        <v>15</v>
      </c>
      <c r="P13" s="7">
        <v>16</v>
      </c>
    </row>
    <row r="14" spans="1:16" ht="15.75" x14ac:dyDescent="0.2">
      <c r="A14" s="14" t="s">
        <v>17</v>
      </c>
      <c r="B14" s="15"/>
      <c r="C14" s="16"/>
      <c r="D14" s="17" t="s">
        <v>18</v>
      </c>
      <c r="E14" s="18">
        <f>E15</f>
        <v>70536373</v>
      </c>
      <c r="F14" s="18">
        <f t="shared" ref="F14:O14" si="0">F15</f>
        <v>57536373</v>
      </c>
      <c r="G14" s="18">
        <f t="shared" si="0"/>
        <v>23222671</v>
      </c>
      <c r="H14" s="18">
        <f t="shared" si="0"/>
        <v>2270298</v>
      </c>
      <c r="I14" s="18">
        <f t="shared" si="0"/>
        <v>13000000</v>
      </c>
      <c r="J14" s="18">
        <f t="shared" si="0"/>
        <v>688622</v>
      </c>
      <c r="K14" s="18">
        <f t="shared" si="0"/>
        <v>288622</v>
      </c>
      <c r="L14" s="18">
        <f t="shared" si="0"/>
        <v>400000</v>
      </c>
      <c r="M14" s="18">
        <f t="shared" si="0"/>
        <v>0</v>
      </c>
      <c r="N14" s="18">
        <f t="shared" si="0"/>
        <v>0</v>
      </c>
      <c r="O14" s="18">
        <f t="shared" si="0"/>
        <v>288622</v>
      </c>
      <c r="P14" s="18">
        <f t="shared" ref="P14:P60" si="1">E14+J14</f>
        <v>71224995</v>
      </c>
    </row>
    <row r="15" spans="1:16" ht="141.75" x14ac:dyDescent="0.2">
      <c r="A15" s="14" t="s">
        <v>19</v>
      </c>
      <c r="B15" s="15"/>
      <c r="C15" s="16"/>
      <c r="D15" s="17" t="s">
        <v>144</v>
      </c>
      <c r="E15" s="18">
        <f>F15+I15</f>
        <v>70536373</v>
      </c>
      <c r="F15" s="18">
        <f>SUM(F16:F38)</f>
        <v>57536373</v>
      </c>
      <c r="G15" s="18">
        <f t="shared" ref="G15:I15" si="2">SUM(G16:G38)</f>
        <v>23222671</v>
      </c>
      <c r="H15" s="18">
        <f t="shared" si="2"/>
        <v>2270298</v>
      </c>
      <c r="I15" s="18">
        <f t="shared" si="2"/>
        <v>13000000</v>
      </c>
      <c r="J15" s="18">
        <f>L15+O15</f>
        <v>688622</v>
      </c>
      <c r="K15" s="18">
        <f t="shared" ref="K15" si="3">SUM(K16:K38)</f>
        <v>288622</v>
      </c>
      <c r="L15" s="18">
        <f t="shared" ref="L15" si="4">SUM(L16:L38)</f>
        <v>400000</v>
      </c>
      <c r="M15" s="18">
        <f t="shared" ref="M15" si="5">SUM(M16:M38)</f>
        <v>0</v>
      </c>
      <c r="N15" s="18">
        <f t="shared" ref="N15" si="6">SUM(N16:N38)</f>
        <v>0</v>
      </c>
      <c r="O15" s="18">
        <f t="shared" ref="O15" si="7">SUM(O16:O38)</f>
        <v>288622</v>
      </c>
      <c r="P15" s="18">
        <f>J15+E15</f>
        <v>71224995</v>
      </c>
    </row>
    <row r="16" spans="1:16" ht="94.5" x14ac:dyDescent="0.2">
      <c r="A16" s="19" t="s">
        <v>20</v>
      </c>
      <c r="B16" s="19" t="s">
        <v>22</v>
      </c>
      <c r="C16" s="20" t="s">
        <v>21</v>
      </c>
      <c r="D16" s="10" t="s">
        <v>23</v>
      </c>
      <c r="E16" s="11">
        <f>F16+I16</f>
        <v>24415012</v>
      </c>
      <c r="F16" s="13">
        <f>19814419+500000+4100593</f>
        <v>24415012</v>
      </c>
      <c r="G16" s="13">
        <f>14489500+2646617</f>
        <v>17136117</v>
      </c>
      <c r="H16" s="13">
        <f>910390+884720</f>
        <v>1795110</v>
      </c>
      <c r="I16" s="13">
        <v>0</v>
      </c>
      <c r="J16" s="11">
        <v>0</v>
      </c>
      <c r="K16" s="13">
        <v>0</v>
      </c>
      <c r="L16" s="13">
        <v>0</v>
      </c>
      <c r="M16" s="13">
        <v>0</v>
      </c>
      <c r="N16" s="13">
        <v>0</v>
      </c>
      <c r="O16" s="13">
        <v>0</v>
      </c>
      <c r="P16" s="11">
        <f>J16+E16</f>
        <v>24415012</v>
      </c>
    </row>
    <row r="17" spans="1:16" s="27" customFormat="1" ht="31.5" x14ac:dyDescent="0.2">
      <c r="A17" s="19" t="s">
        <v>162</v>
      </c>
      <c r="B17" s="19" t="s">
        <v>135</v>
      </c>
      <c r="C17" s="20" t="s">
        <v>131</v>
      </c>
      <c r="D17" s="10" t="s">
        <v>163</v>
      </c>
      <c r="E17" s="11">
        <f>F17+I17</f>
        <v>1330000</v>
      </c>
      <c r="F17" s="13">
        <v>1330000</v>
      </c>
      <c r="G17" s="13"/>
      <c r="H17" s="13"/>
      <c r="I17" s="13"/>
      <c r="J17" s="11"/>
      <c r="K17" s="13"/>
      <c r="L17" s="13"/>
      <c r="M17" s="13"/>
      <c r="N17" s="13"/>
      <c r="O17" s="13"/>
      <c r="P17" s="11">
        <f>J17+E17</f>
        <v>1330000</v>
      </c>
    </row>
    <row r="18" spans="1:16" ht="63" x14ac:dyDescent="0.2">
      <c r="A18" s="19" t="s">
        <v>24</v>
      </c>
      <c r="B18" s="19" t="s">
        <v>26</v>
      </c>
      <c r="C18" s="20" t="s">
        <v>25</v>
      </c>
      <c r="D18" s="10" t="s">
        <v>27</v>
      </c>
      <c r="E18" s="11">
        <f t="shared" ref="E18:E38" si="8">F18+I18</f>
        <v>501377</v>
      </c>
      <c r="F18" s="13">
        <v>501377</v>
      </c>
      <c r="G18" s="13">
        <v>0</v>
      </c>
      <c r="H18" s="13">
        <v>0</v>
      </c>
      <c r="I18" s="13">
        <v>0</v>
      </c>
      <c r="J18" s="11">
        <v>0</v>
      </c>
      <c r="K18" s="13">
        <v>0</v>
      </c>
      <c r="L18" s="13">
        <v>0</v>
      </c>
      <c r="M18" s="13">
        <v>0</v>
      </c>
      <c r="N18" s="13">
        <v>0</v>
      </c>
      <c r="O18" s="13">
        <v>0</v>
      </c>
      <c r="P18" s="11">
        <f t="shared" ref="P18:P38" si="9">J18+E18</f>
        <v>501377</v>
      </c>
    </row>
    <row r="19" spans="1:16" ht="31.5" x14ac:dyDescent="0.2">
      <c r="A19" s="19" t="s">
        <v>28</v>
      </c>
      <c r="B19" s="19" t="s">
        <v>30</v>
      </c>
      <c r="C19" s="20" t="s">
        <v>29</v>
      </c>
      <c r="D19" s="10" t="s">
        <v>31</v>
      </c>
      <c r="E19" s="11">
        <f t="shared" si="8"/>
        <v>3661855</v>
      </c>
      <c r="F19" s="13">
        <f>3356855+305000</f>
        <v>3661855</v>
      </c>
      <c r="G19" s="13">
        <v>0</v>
      </c>
      <c r="H19" s="13">
        <v>0</v>
      </c>
      <c r="I19" s="13">
        <v>0</v>
      </c>
      <c r="J19" s="11">
        <v>0</v>
      </c>
      <c r="K19" s="13">
        <v>0</v>
      </c>
      <c r="L19" s="13">
        <v>0</v>
      </c>
      <c r="M19" s="13">
        <v>0</v>
      </c>
      <c r="N19" s="13">
        <v>0</v>
      </c>
      <c r="O19" s="13">
        <v>0</v>
      </c>
      <c r="P19" s="11">
        <f t="shared" si="9"/>
        <v>3661855</v>
      </c>
    </row>
    <row r="20" spans="1:16" s="27" customFormat="1" ht="47.25" x14ac:dyDescent="0.2">
      <c r="A20" s="19" t="s">
        <v>149</v>
      </c>
      <c r="B20" s="19" t="s">
        <v>150</v>
      </c>
      <c r="C20" s="20" t="s">
        <v>95</v>
      </c>
      <c r="D20" s="10" t="s">
        <v>151</v>
      </c>
      <c r="E20" s="11">
        <f t="shared" si="8"/>
        <v>16100</v>
      </c>
      <c r="F20" s="13">
        <v>16100</v>
      </c>
      <c r="G20" s="13">
        <v>0</v>
      </c>
      <c r="H20" s="13">
        <v>0</v>
      </c>
      <c r="I20" s="13">
        <v>0</v>
      </c>
      <c r="J20" s="11">
        <v>0</v>
      </c>
      <c r="K20" s="13">
        <v>0</v>
      </c>
      <c r="L20" s="13">
        <v>0</v>
      </c>
      <c r="M20" s="13">
        <v>0</v>
      </c>
      <c r="N20" s="13">
        <v>0</v>
      </c>
      <c r="O20" s="13">
        <v>0</v>
      </c>
      <c r="P20" s="11">
        <f t="shared" si="9"/>
        <v>16100</v>
      </c>
    </row>
    <row r="21" spans="1:16" s="27" customFormat="1" ht="47.25" x14ac:dyDescent="0.2">
      <c r="A21" s="19" t="s">
        <v>152</v>
      </c>
      <c r="B21" s="19" t="s">
        <v>153</v>
      </c>
      <c r="C21" s="20" t="s">
        <v>33</v>
      </c>
      <c r="D21" s="10" t="s">
        <v>154</v>
      </c>
      <c r="E21" s="11">
        <f t="shared" si="8"/>
        <v>14166</v>
      </c>
      <c r="F21" s="13">
        <v>14166</v>
      </c>
      <c r="G21" s="13">
        <v>0</v>
      </c>
      <c r="H21" s="13">
        <v>0</v>
      </c>
      <c r="I21" s="13">
        <v>0</v>
      </c>
      <c r="J21" s="11">
        <v>0</v>
      </c>
      <c r="K21" s="13">
        <v>0</v>
      </c>
      <c r="L21" s="13">
        <v>0</v>
      </c>
      <c r="M21" s="13">
        <v>0</v>
      </c>
      <c r="N21" s="13">
        <v>0</v>
      </c>
      <c r="O21" s="13">
        <v>0</v>
      </c>
      <c r="P21" s="11">
        <f t="shared" si="9"/>
        <v>14166</v>
      </c>
    </row>
    <row r="22" spans="1:16" s="27" customFormat="1" ht="78.75" x14ac:dyDescent="0.2">
      <c r="A22" s="19" t="s">
        <v>155</v>
      </c>
      <c r="B22" s="19" t="s">
        <v>156</v>
      </c>
      <c r="C22" s="20" t="s">
        <v>84</v>
      </c>
      <c r="D22" s="10" t="s">
        <v>157</v>
      </c>
      <c r="E22" s="11">
        <f t="shared" si="8"/>
        <v>2900</v>
      </c>
      <c r="F22" s="13">
        <v>2900</v>
      </c>
      <c r="G22" s="13">
        <v>0</v>
      </c>
      <c r="H22" s="13">
        <v>0</v>
      </c>
      <c r="I22" s="13">
        <v>0</v>
      </c>
      <c r="J22" s="11">
        <v>0</v>
      </c>
      <c r="K22" s="13">
        <v>0</v>
      </c>
      <c r="L22" s="13">
        <v>0</v>
      </c>
      <c r="M22" s="13">
        <v>0</v>
      </c>
      <c r="N22" s="13">
        <v>0</v>
      </c>
      <c r="O22" s="13">
        <v>0</v>
      </c>
      <c r="P22" s="11">
        <f t="shared" si="9"/>
        <v>2900</v>
      </c>
    </row>
    <row r="23" spans="1:16" ht="36.75" customHeight="1" x14ac:dyDescent="0.2">
      <c r="A23" s="19" t="s">
        <v>32</v>
      </c>
      <c r="B23" s="19" t="s">
        <v>34</v>
      </c>
      <c r="C23" s="20" t="s">
        <v>33</v>
      </c>
      <c r="D23" s="10" t="s">
        <v>35</v>
      </c>
      <c r="E23" s="11">
        <f t="shared" si="8"/>
        <v>2013309</v>
      </c>
      <c r="F23" s="13">
        <f>1004800+3509+5000+1000000</f>
        <v>2013309</v>
      </c>
      <c r="G23" s="13">
        <v>0</v>
      </c>
      <c r="H23" s="13">
        <v>0</v>
      </c>
      <c r="I23" s="13">
        <v>0</v>
      </c>
      <c r="J23" s="11">
        <v>0</v>
      </c>
      <c r="K23" s="13">
        <v>0</v>
      </c>
      <c r="L23" s="13">
        <v>0</v>
      </c>
      <c r="M23" s="13">
        <v>0</v>
      </c>
      <c r="N23" s="13">
        <v>0</v>
      </c>
      <c r="O23" s="13">
        <v>0</v>
      </c>
      <c r="P23" s="11">
        <f t="shared" si="9"/>
        <v>2013309</v>
      </c>
    </row>
    <row r="24" spans="1:16" ht="37.5" customHeight="1" x14ac:dyDescent="0.2">
      <c r="A24" s="19" t="s">
        <v>36</v>
      </c>
      <c r="B24" s="19" t="s">
        <v>38</v>
      </c>
      <c r="C24" s="20" t="s">
        <v>37</v>
      </c>
      <c r="D24" s="10" t="s">
        <v>39</v>
      </c>
      <c r="E24" s="11">
        <f t="shared" si="8"/>
        <v>672018</v>
      </c>
      <c r="F24" s="13">
        <f>1795000+7018+200000-1330000</f>
        <v>672018</v>
      </c>
      <c r="G24" s="13">
        <v>0</v>
      </c>
      <c r="H24" s="13">
        <v>0</v>
      </c>
      <c r="I24" s="13">
        <v>0</v>
      </c>
      <c r="J24" s="11">
        <v>0</v>
      </c>
      <c r="K24" s="13">
        <v>0</v>
      </c>
      <c r="L24" s="13">
        <v>0</v>
      </c>
      <c r="M24" s="13">
        <v>0</v>
      </c>
      <c r="N24" s="13">
        <v>0</v>
      </c>
      <c r="O24" s="13">
        <v>0</v>
      </c>
      <c r="P24" s="11">
        <f t="shared" si="9"/>
        <v>672018</v>
      </c>
    </row>
    <row r="25" spans="1:16" ht="24.75" customHeight="1" x14ac:dyDescent="0.2">
      <c r="A25" s="19" t="s">
        <v>40</v>
      </c>
      <c r="B25" s="19" t="s">
        <v>42</v>
      </c>
      <c r="C25" s="20" t="s">
        <v>41</v>
      </c>
      <c r="D25" s="10" t="s">
        <v>43</v>
      </c>
      <c r="E25" s="11">
        <f t="shared" si="8"/>
        <v>1594807</v>
      </c>
      <c r="F25" s="13">
        <v>1594807</v>
      </c>
      <c r="G25" s="13">
        <v>1132208</v>
      </c>
      <c r="H25" s="13">
        <v>144090</v>
      </c>
      <c r="I25" s="13">
        <v>0</v>
      </c>
      <c r="J25" s="11">
        <v>0</v>
      </c>
      <c r="K25" s="13">
        <v>0</v>
      </c>
      <c r="L25" s="13">
        <v>0</v>
      </c>
      <c r="M25" s="13">
        <v>0</v>
      </c>
      <c r="N25" s="13">
        <v>0</v>
      </c>
      <c r="O25" s="13">
        <v>0</v>
      </c>
      <c r="P25" s="11">
        <f t="shared" si="9"/>
        <v>1594807</v>
      </c>
    </row>
    <row r="26" spans="1:16" ht="34.5" customHeight="1" x14ac:dyDescent="0.2">
      <c r="A26" s="19" t="s">
        <v>44</v>
      </c>
      <c r="B26" s="19" t="s">
        <v>46</v>
      </c>
      <c r="C26" s="20" t="s">
        <v>45</v>
      </c>
      <c r="D26" s="10" t="s">
        <v>47</v>
      </c>
      <c r="E26" s="11">
        <f t="shared" si="8"/>
        <v>100000</v>
      </c>
      <c r="F26" s="13">
        <v>100000</v>
      </c>
      <c r="G26" s="13">
        <v>0</v>
      </c>
      <c r="H26" s="13">
        <v>0</v>
      </c>
      <c r="I26" s="13">
        <v>0</v>
      </c>
      <c r="J26" s="11">
        <v>0</v>
      </c>
      <c r="K26" s="13">
        <v>0</v>
      </c>
      <c r="L26" s="13">
        <v>0</v>
      </c>
      <c r="M26" s="13">
        <v>0</v>
      </c>
      <c r="N26" s="13">
        <v>0</v>
      </c>
      <c r="O26" s="13">
        <v>0</v>
      </c>
      <c r="P26" s="11">
        <f t="shared" si="9"/>
        <v>100000</v>
      </c>
    </row>
    <row r="27" spans="1:16" ht="37.5" customHeight="1" x14ac:dyDescent="0.2">
      <c r="A27" s="19" t="s">
        <v>48</v>
      </c>
      <c r="B27" s="19" t="s">
        <v>50</v>
      </c>
      <c r="C27" s="20" t="s">
        <v>49</v>
      </c>
      <c r="D27" s="10" t="s">
        <v>51</v>
      </c>
      <c r="E27" s="11">
        <f t="shared" si="8"/>
        <v>2668425</v>
      </c>
      <c r="F27" s="13">
        <f>3168425-500000</f>
        <v>2668425</v>
      </c>
      <c r="G27" s="13">
        <v>0</v>
      </c>
      <c r="H27" s="13">
        <v>0</v>
      </c>
      <c r="I27" s="13">
        <v>0</v>
      </c>
      <c r="J27" s="11">
        <v>0</v>
      </c>
      <c r="K27" s="13">
        <v>0</v>
      </c>
      <c r="L27" s="13">
        <v>0</v>
      </c>
      <c r="M27" s="13">
        <v>0</v>
      </c>
      <c r="N27" s="13">
        <v>0</v>
      </c>
      <c r="O27" s="13">
        <v>0</v>
      </c>
      <c r="P27" s="11">
        <f t="shared" si="9"/>
        <v>2668425</v>
      </c>
    </row>
    <row r="28" spans="1:16" ht="71.25" customHeight="1" x14ac:dyDescent="0.2">
      <c r="A28" s="19" t="s">
        <v>52</v>
      </c>
      <c r="B28" s="19" t="s">
        <v>53</v>
      </c>
      <c r="C28" s="20" t="s">
        <v>49</v>
      </c>
      <c r="D28" s="10" t="s">
        <v>54</v>
      </c>
      <c r="E28" s="11">
        <f t="shared" si="8"/>
        <v>7951929</v>
      </c>
      <c r="F28" s="13">
        <v>7951929</v>
      </c>
      <c r="G28" s="13">
        <v>0</v>
      </c>
      <c r="H28" s="13">
        <v>0</v>
      </c>
      <c r="I28" s="13">
        <v>0</v>
      </c>
      <c r="J28" s="11">
        <v>0</v>
      </c>
      <c r="K28" s="13">
        <v>0</v>
      </c>
      <c r="L28" s="13">
        <v>0</v>
      </c>
      <c r="M28" s="13">
        <v>0</v>
      </c>
      <c r="N28" s="13">
        <v>0</v>
      </c>
      <c r="O28" s="13">
        <v>0</v>
      </c>
      <c r="P28" s="11">
        <f t="shared" si="9"/>
        <v>7951929</v>
      </c>
    </row>
    <row r="29" spans="1:16" ht="38.25" customHeight="1" x14ac:dyDescent="0.2">
      <c r="A29" s="19" t="s">
        <v>55</v>
      </c>
      <c r="B29" s="19" t="s">
        <v>56</v>
      </c>
      <c r="C29" s="20" t="s">
        <v>49</v>
      </c>
      <c r="D29" s="10" t="s">
        <v>57</v>
      </c>
      <c r="E29" s="11">
        <f t="shared" si="8"/>
        <v>4135000</v>
      </c>
      <c r="F29" s="13">
        <f>4900000-1005000+90000+150000</f>
        <v>4135000</v>
      </c>
      <c r="G29" s="13">
        <v>0</v>
      </c>
      <c r="H29" s="13">
        <v>150000</v>
      </c>
      <c r="I29" s="13">
        <v>0</v>
      </c>
      <c r="J29" s="11">
        <v>0</v>
      </c>
      <c r="K29" s="13">
        <v>0</v>
      </c>
      <c r="L29" s="13">
        <v>0</v>
      </c>
      <c r="M29" s="13">
        <v>0</v>
      </c>
      <c r="N29" s="13">
        <v>0</v>
      </c>
      <c r="O29" s="13">
        <v>0</v>
      </c>
      <c r="P29" s="11">
        <f t="shared" si="9"/>
        <v>4135000</v>
      </c>
    </row>
    <row r="30" spans="1:16" s="27" customFormat="1" ht="173.25" x14ac:dyDescent="0.2">
      <c r="A30" s="28" t="s">
        <v>158</v>
      </c>
      <c r="B30" s="29">
        <v>6071</v>
      </c>
      <c r="C30" s="28" t="s">
        <v>159</v>
      </c>
      <c r="D30" s="30" t="s">
        <v>160</v>
      </c>
      <c r="E30" s="11">
        <f t="shared" si="8"/>
        <v>500000</v>
      </c>
      <c r="F30" s="12">
        <v>500000</v>
      </c>
      <c r="G30" s="13">
        <v>0</v>
      </c>
      <c r="H30" s="13">
        <v>0</v>
      </c>
      <c r="I30" s="13">
        <v>0</v>
      </c>
      <c r="J30" s="11">
        <f t="shared" ref="J30" si="10">L30+O30</f>
        <v>0</v>
      </c>
      <c r="K30" s="13">
        <v>0</v>
      </c>
      <c r="L30" s="13">
        <v>0</v>
      </c>
      <c r="M30" s="13">
        <v>0</v>
      </c>
      <c r="N30" s="13">
        <v>0</v>
      </c>
      <c r="O30" s="13">
        <v>0</v>
      </c>
      <c r="P30" s="11">
        <f t="shared" ref="P30:P32" si="11">E30+J30</f>
        <v>500000</v>
      </c>
    </row>
    <row r="31" spans="1:16" s="27" customFormat="1" ht="15.75" x14ac:dyDescent="0.2">
      <c r="A31" s="28" t="s">
        <v>171</v>
      </c>
      <c r="B31" s="29">
        <v>7130</v>
      </c>
      <c r="C31" s="28" t="s">
        <v>172</v>
      </c>
      <c r="D31" s="30" t="s">
        <v>173</v>
      </c>
      <c r="E31" s="11">
        <f t="shared" si="8"/>
        <v>199870</v>
      </c>
      <c r="F31" s="12">
        <v>199870</v>
      </c>
      <c r="G31" s="13"/>
      <c r="H31" s="13"/>
      <c r="I31" s="13"/>
      <c r="J31" s="11"/>
      <c r="K31" s="13"/>
      <c r="L31" s="13"/>
      <c r="M31" s="13"/>
      <c r="N31" s="13"/>
      <c r="O31" s="13"/>
      <c r="P31" s="11">
        <f t="shared" si="11"/>
        <v>199870</v>
      </c>
    </row>
    <row r="32" spans="1:16" s="27" customFormat="1" ht="48" customHeight="1" x14ac:dyDescent="0.2">
      <c r="A32" s="28" t="s">
        <v>167</v>
      </c>
      <c r="B32" s="29" t="s">
        <v>168</v>
      </c>
      <c r="C32" s="28" t="s">
        <v>169</v>
      </c>
      <c r="D32" s="30" t="s">
        <v>170</v>
      </c>
      <c r="E32" s="11"/>
      <c r="F32" s="12"/>
      <c r="G32" s="13"/>
      <c r="H32" s="13"/>
      <c r="I32" s="13"/>
      <c r="J32" s="11">
        <f>L32+O32</f>
        <v>288622</v>
      </c>
      <c r="K32" s="13">
        <v>288622</v>
      </c>
      <c r="L32" s="13"/>
      <c r="M32" s="13"/>
      <c r="N32" s="13"/>
      <c r="O32" s="13">
        <v>288622</v>
      </c>
      <c r="P32" s="11">
        <f t="shared" si="11"/>
        <v>288622</v>
      </c>
    </row>
    <row r="33" spans="1:16" ht="39.75" customHeight="1" x14ac:dyDescent="0.2">
      <c r="A33" s="19" t="s">
        <v>58</v>
      </c>
      <c r="B33" s="19" t="s">
        <v>60</v>
      </c>
      <c r="C33" s="20" t="s">
        <v>59</v>
      </c>
      <c r="D33" s="10" t="s">
        <v>61</v>
      </c>
      <c r="E33" s="11">
        <f t="shared" si="8"/>
        <v>384200</v>
      </c>
      <c r="F33" s="13">
        <v>384200</v>
      </c>
      <c r="G33" s="13">
        <v>0</v>
      </c>
      <c r="H33" s="13">
        <v>0</v>
      </c>
      <c r="I33" s="13">
        <v>0</v>
      </c>
      <c r="J33" s="11">
        <v>0</v>
      </c>
      <c r="K33" s="13">
        <v>0</v>
      </c>
      <c r="L33" s="13">
        <v>0</v>
      </c>
      <c r="M33" s="13">
        <v>0</v>
      </c>
      <c r="N33" s="13">
        <v>0</v>
      </c>
      <c r="O33" s="13">
        <v>0</v>
      </c>
      <c r="P33" s="11">
        <f t="shared" si="9"/>
        <v>384200</v>
      </c>
    </row>
    <row r="34" spans="1:16" ht="37.5" customHeight="1" x14ac:dyDescent="0.2">
      <c r="A34" s="19" t="s">
        <v>62</v>
      </c>
      <c r="B34" s="19" t="s">
        <v>63</v>
      </c>
      <c r="C34" s="20" t="s">
        <v>59</v>
      </c>
      <c r="D34" s="10" t="s">
        <v>64</v>
      </c>
      <c r="E34" s="11">
        <f t="shared" si="8"/>
        <v>3915</v>
      </c>
      <c r="F34" s="13">
        <v>3915</v>
      </c>
      <c r="G34" s="13">
        <v>0</v>
      </c>
      <c r="H34" s="13">
        <v>0</v>
      </c>
      <c r="I34" s="13">
        <v>0</v>
      </c>
      <c r="J34" s="11">
        <v>0</v>
      </c>
      <c r="K34" s="13">
        <v>0</v>
      </c>
      <c r="L34" s="13">
        <v>0</v>
      </c>
      <c r="M34" s="13">
        <v>0</v>
      </c>
      <c r="N34" s="13">
        <v>0</v>
      </c>
      <c r="O34" s="13">
        <v>0</v>
      </c>
      <c r="P34" s="11">
        <f t="shared" si="9"/>
        <v>3915</v>
      </c>
    </row>
    <row r="35" spans="1:16" ht="51.75" customHeight="1" x14ac:dyDescent="0.2">
      <c r="A35" s="19" t="s">
        <v>65</v>
      </c>
      <c r="B35" s="19" t="s">
        <v>67</v>
      </c>
      <c r="C35" s="20" t="s">
        <v>66</v>
      </c>
      <c r="D35" s="10" t="s">
        <v>68</v>
      </c>
      <c r="E35" s="11">
        <f t="shared" si="8"/>
        <v>150000</v>
      </c>
      <c r="F35" s="13">
        <v>150000</v>
      </c>
      <c r="G35" s="13">
        <v>0</v>
      </c>
      <c r="H35" s="13">
        <v>0</v>
      </c>
      <c r="I35" s="13">
        <v>0</v>
      </c>
      <c r="J35" s="11">
        <v>0</v>
      </c>
      <c r="K35" s="13">
        <v>0</v>
      </c>
      <c r="L35" s="13">
        <v>0</v>
      </c>
      <c r="M35" s="13">
        <v>0</v>
      </c>
      <c r="N35" s="13">
        <v>0</v>
      </c>
      <c r="O35" s="13">
        <v>0</v>
      </c>
      <c r="P35" s="11">
        <f t="shared" si="9"/>
        <v>150000</v>
      </c>
    </row>
    <row r="36" spans="1:16" ht="36.75" customHeight="1" x14ac:dyDescent="0.2">
      <c r="A36" s="19" t="s">
        <v>69</v>
      </c>
      <c r="B36" s="19" t="s">
        <v>70</v>
      </c>
      <c r="C36" s="20" t="s">
        <v>66</v>
      </c>
      <c r="D36" s="10" t="s">
        <v>71</v>
      </c>
      <c r="E36" s="11">
        <f t="shared" si="8"/>
        <v>7023490</v>
      </c>
      <c r="F36" s="13">
        <f>6960490+63000</f>
        <v>7023490</v>
      </c>
      <c r="G36" s="13">
        <v>4954346</v>
      </c>
      <c r="H36" s="13">
        <v>181098</v>
      </c>
      <c r="I36" s="13">
        <v>0</v>
      </c>
      <c r="J36" s="11">
        <v>0</v>
      </c>
      <c r="K36" s="13">
        <v>0</v>
      </c>
      <c r="L36" s="13">
        <v>0</v>
      </c>
      <c r="M36" s="13">
        <v>0</v>
      </c>
      <c r="N36" s="13">
        <v>0</v>
      </c>
      <c r="O36" s="13">
        <v>0</v>
      </c>
      <c r="P36" s="11">
        <f t="shared" si="9"/>
        <v>7023490</v>
      </c>
    </row>
    <row r="37" spans="1:16" ht="36" customHeight="1" x14ac:dyDescent="0.2">
      <c r="A37" s="19" t="s">
        <v>72</v>
      </c>
      <c r="B37" s="19" t="s">
        <v>74</v>
      </c>
      <c r="C37" s="20" t="s">
        <v>73</v>
      </c>
      <c r="D37" s="10" t="s">
        <v>75</v>
      </c>
      <c r="E37" s="11">
        <f t="shared" si="8"/>
        <v>0</v>
      </c>
      <c r="F37" s="13">
        <v>0</v>
      </c>
      <c r="G37" s="13">
        <v>0</v>
      </c>
      <c r="H37" s="13">
        <v>0</v>
      </c>
      <c r="I37" s="13">
        <v>0</v>
      </c>
      <c r="J37" s="11">
        <f>L37+O36</f>
        <v>400000</v>
      </c>
      <c r="K37" s="13">
        <v>0</v>
      </c>
      <c r="L37" s="13">
        <v>400000</v>
      </c>
      <c r="M37" s="13">
        <v>0</v>
      </c>
      <c r="N37" s="13">
        <v>0</v>
      </c>
      <c r="O37" s="13">
        <v>0</v>
      </c>
      <c r="P37" s="11">
        <f t="shared" si="9"/>
        <v>400000</v>
      </c>
    </row>
    <row r="38" spans="1:16" s="27" customFormat="1" ht="36" customHeight="1" x14ac:dyDescent="0.2">
      <c r="A38" s="19" t="s">
        <v>164</v>
      </c>
      <c r="B38" s="19" t="s">
        <v>165</v>
      </c>
      <c r="C38" s="20" t="s">
        <v>135</v>
      </c>
      <c r="D38" s="10" t="s">
        <v>166</v>
      </c>
      <c r="E38" s="11">
        <f t="shared" si="8"/>
        <v>13198000</v>
      </c>
      <c r="F38" s="13">
        <v>198000</v>
      </c>
      <c r="G38" s="13"/>
      <c r="H38" s="13"/>
      <c r="I38" s="13">
        <f>10000000+2000000+1000000</f>
        <v>13000000</v>
      </c>
      <c r="J38" s="11"/>
      <c r="K38" s="13"/>
      <c r="L38" s="13"/>
      <c r="M38" s="13"/>
      <c r="N38" s="13"/>
      <c r="O38" s="13"/>
      <c r="P38" s="11">
        <f t="shared" si="9"/>
        <v>13198000</v>
      </c>
    </row>
    <row r="39" spans="1:16" ht="31.5" x14ac:dyDescent="0.2">
      <c r="A39" s="14" t="s">
        <v>76</v>
      </c>
      <c r="B39" s="15"/>
      <c r="C39" s="16"/>
      <c r="D39" s="17" t="s">
        <v>77</v>
      </c>
      <c r="E39" s="18">
        <f>E40</f>
        <v>74743568</v>
      </c>
      <c r="F39" s="18">
        <f t="shared" ref="F39:O39" si="12">F40</f>
        <v>74743568</v>
      </c>
      <c r="G39" s="18">
        <f t="shared" si="12"/>
        <v>49875595</v>
      </c>
      <c r="H39" s="18">
        <f t="shared" si="12"/>
        <v>4360119</v>
      </c>
      <c r="I39" s="18">
        <f t="shared" si="12"/>
        <v>0</v>
      </c>
      <c r="J39" s="18">
        <f t="shared" si="12"/>
        <v>0</v>
      </c>
      <c r="K39" s="18">
        <f t="shared" si="12"/>
        <v>0</v>
      </c>
      <c r="L39" s="18">
        <f t="shared" si="12"/>
        <v>0</v>
      </c>
      <c r="M39" s="18">
        <f t="shared" si="12"/>
        <v>0</v>
      </c>
      <c r="N39" s="18">
        <f t="shared" si="12"/>
        <v>0</v>
      </c>
      <c r="O39" s="18">
        <f t="shared" si="12"/>
        <v>0</v>
      </c>
      <c r="P39" s="18">
        <f t="shared" si="1"/>
        <v>74743568</v>
      </c>
    </row>
    <row r="40" spans="1:16" ht="31.5" x14ac:dyDescent="0.2">
      <c r="A40" s="14" t="s">
        <v>78</v>
      </c>
      <c r="B40" s="15"/>
      <c r="C40" s="16"/>
      <c r="D40" s="17" t="s">
        <v>77</v>
      </c>
      <c r="E40" s="18">
        <f>F40+I40</f>
        <v>74743568</v>
      </c>
      <c r="F40" s="18">
        <f>SUM(F41:F55)</f>
        <v>74743568</v>
      </c>
      <c r="G40" s="18">
        <f t="shared" ref="G40:I40" si="13">SUM(G41:G55)</f>
        <v>49875595</v>
      </c>
      <c r="H40" s="18">
        <f t="shared" si="13"/>
        <v>4360119</v>
      </c>
      <c r="I40" s="18">
        <f t="shared" si="13"/>
        <v>0</v>
      </c>
      <c r="J40" s="18">
        <f>L40+O40</f>
        <v>0</v>
      </c>
      <c r="K40" s="18">
        <f t="shared" ref="K40" si="14">SUM(K41:K55)</f>
        <v>0</v>
      </c>
      <c r="L40" s="18">
        <f t="shared" ref="L40" si="15">SUM(L41:L55)</f>
        <v>0</v>
      </c>
      <c r="M40" s="18">
        <f t="shared" ref="M40" si="16">SUM(M41:M55)</f>
        <v>0</v>
      </c>
      <c r="N40" s="18">
        <f t="shared" ref="N40" si="17">SUM(N41:N55)</f>
        <v>0</v>
      </c>
      <c r="O40" s="18">
        <f t="shared" ref="O40" si="18">SUM(O41:O55)</f>
        <v>0</v>
      </c>
      <c r="P40" s="18">
        <f>E40+J40</f>
        <v>74743568</v>
      </c>
    </row>
    <row r="41" spans="1:16" ht="47.25" x14ac:dyDescent="0.2">
      <c r="A41" s="19" t="s">
        <v>79</v>
      </c>
      <c r="B41" s="19" t="s">
        <v>80</v>
      </c>
      <c r="C41" s="20" t="s">
        <v>21</v>
      </c>
      <c r="D41" s="10" t="s">
        <v>81</v>
      </c>
      <c r="E41" s="11">
        <f>F41+I41</f>
        <v>3659607</v>
      </c>
      <c r="F41" s="13">
        <v>3659607</v>
      </c>
      <c r="G41" s="13">
        <v>2677635</v>
      </c>
      <c r="H41" s="13">
        <v>174577</v>
      </c>
      <c r="I41" s="13">
        <v>0</v>
      </c>
      <c r="J41" s="11">
        <v>0</v>
      </c>
      <c r="K41" s="13">
        <v>0</v>
      </c>
      <c r="L41" s="13">
        <v>0</v>
      </c>
      <c r="M41" s="13">
        <v>0</v>
      </c>
      <c r="N41" s="13">
        <v>0</v>
      </c>
      <c r="O41" s="13">
        <v>0</v>
      </c>
      <c r="P41" s="11">
        <f t="shared" si="1"/>
        <v>3659607</v>
      </c>
    </row>
    <row r="42" spans="1:16" ht="15.75" x14ac:dyDescent="0.2">
      <c r="A42" s="19" t="s">
        <v>82</v>
      </c>
      <c r="B42" s="19" t="s">
        <v>84</v>
      </c>
      <c r="C42" s="20" t="s">
        <v>83</v>
      </c>
      <c r="D42" s="10" t="s">
        <v>85</v>
      </c>
      <c r="E42" s="11">
        <f t="shared" ref="E42:E55" si="19">F42+I42</f>
        <v>15792560</v>
      </c>
      <c r="F42" s="13">
        <v>15792560</v>
      </c>
      <c r="G42" s="13">
        <v>10195257</v>
      </c>
      <c r="H42" s="13">
        <v>1082822</v>
      </c>
      <c r="I42" s="13">
        <v>0</v>
      </c>
      <c r="J42" s="11">
        <v>0</v>
      </c>
      <c r="K42" s="13">
        <v>0</v>
      </c>
      <c r="L42" s="13">
        <v>0</v>
      </c>
      <c r="M42" s="13">
        <v>0</v>
      </c>
      <c r="N42" s="13">
        <v>0</v>
      </c>
      <c r="O42" s="13">
        <v>0</v>
      </c>
      <c r="P42" s="11">
        <f t="shared" si="1"/>
        <v>15792560</v>
      </c>
    </row>
    <row r="43" spans="1:16" ht="47.25" x14ac:dyDescent="0.2">
      <c r="A43" s="19" t="s">
        <v>86</v>
      </c>
      <c r="B43" s="19" t="s">
        <v>88</v>
      </c>
      <c r="C43" s="20" t="s">
        <v>87</v>
      </c>
      <c r="D43" s="10" t="s">
        <v>89</v>
      </c>
      <c r="E43" s="11">
        <f t="shared" si="19"/>
        <v>15030271</v>
      </c>
      <c r="F43" s="13">
        <v>15030271</v>
      </c>
      <c r="G43" s="13">
        <v>6354660</v>
      </c>
      <c r="H43" s="13">
        <v>2450604</v>
      </c>
      <c r="I43" s="13">
        <v>0</v>
      </c>
      <c r="J43" s="11">
        <v>0</v>
      </c>
      <c r="K43" s="13">
        <v>0</v>
      </c>
      <c r="L43" s="13">
        <v>0</v>
      </c>
      <c r="M43" s="13">
        <v>0</v>
      </c>
      <c r="N43" s="13">
        <v>0</v>
      </c>
      <c r="O43" s="13">
        <v>0</v>
      </c>
      <c r="P43" s="11">
        <f t="shared" si="1"/>
        <v>15030271</v>
      </c>
    </row>
    <row r="44" spans="1:16" ht="47.25" x14ac:dyDescent="0.2">
      <c r="A44" s="19" t="s">
        <v>90</v>
      </c>
      <c r="B44" s="19" t="s">
        <v>91</v>
      </c>
      <c r="C44" s="20" t="s">
        <v>87</v>
      </c>
      <c r="D44" s="10" t="s">
        <v>92</v>
      </c>
      <c r="E44" s="11">
        <f t="shared" si="19"/>
        <v>27195800</v>
      </c>
      <c r="F44" s="13">
        <v>27195800</v>
      </c>
      <c r="G44" s="13">
        <v>22291639</v>
      </c>
      <c r="H44" s="13">
        <v>0</v>
      </c>
      <c r="I44" s="13">
        <v>0</v>
      </c>
      <c r="J44" s="11">
        <v>0</v>
      </c>
      <c r="K44" s="13">
        <v>0</v>
      </c>
      <c r="L44" s="13">
        <v>0</v>
      </c>
      <c r="M44" s="13">
        <v>0</v>
      </c>
      <c r="N44" s="13">
        <v>0</v>
      </c>
      <c r="O44" s="13">
        <v>0</v>
      </c>
      <c r="P44" s="11">
        <f t="shared" si="1"/>
        <v>27195800</v>
      </c>
    </row>
    <row r="45" spans="1:16" ht="47.25" x14ac:dyDescent="0.2">
      <c r="A45" s="19" t="s">
        <v>93</v>
      </c>
      <c r="B45" s="19" t="s">
        <v>95</v>
      </c>
      <c r="C45" s="20" t="s">
        <v>94</v>
      </c>
      <c r="D45" s="10" t="s">
        <v>96</v>
      </c>
      <c r="E45" s="11">
        <f t="shared" si="19"/>
        <v>1084171</v>
      </c>
      <c r="F45" s="13">
        <v>1084171</v>
      </c>
      <c r="G45" s="13">
        <v>817241</v>
      </c>
      <c r="H45" s="13">
        <v>0</v>
      </c>
      <c r="I45" s="13">
        <v>0</v>
      </c>
      <c r="J45" s="11">
        <v>0</v>
      </c>
      <c r="K45" s="13">
        <v>0</v>
      </c>
      <c r="L45" s="13">
        <v>0</v>
      </c>
      <c r="M45" s="13">
        <v>0</v>
      </c>
      <c r="N45" s="13">
        <v>0</v>
      </c>
      <c r="O45" s="13">
        <v>0</v>
      </c>
      <c r="P45" s="11">
        <f t="shared" si="1"/>
        <v>1084171</v>
      </c>
    </row>
    <row r="46" spans="1:16" ht="31.5" x14ac:dyDescent="0.2">
      <c r="A46" s="19" t="s">
        <v>97</v>
      </c>
      <c r="B46" s="19" t="s">
        <v>98</v>
      </c>
      <c r="C46" s="20" t="s">
        <v>94</v>
      </c>
      <c r="D46" s="10" t="s">
        <v>99</v>
      </c>
      <c r="E46" s="11">
        <f t="shared" si="19"/>
        <v>1158053</v>
      </c>
      <c r="F46" s="13">
        <v>1158053</v>
      </c>
      <c r="G46" s="13">
        <v>936355</v>
      </c>
      <c r="H46" s="13">
        <v>0</v>
      </c>
      <c r="I46" s="13">
        <v>0</v>
      </c>
      <c r="J46" s="11">
        <v>0</v>
      </c>
      <c r="K46" s="13">
        <v>0</v>
      </c>
      <c r="L46" s="13">
        <v>0</v>
      </c>
      <c r="M46" s="13">
        <v>0</v>
      </c>
      <c r="N46" s="13">
        <v>0</v>
      </c>
      <c r="O46" s="13">
        <v>0</v>
      </c>
      <c r="P46" s="11">
        <f t="shared" si="1"/>
        <v>1158053</v>
      </c>
    </row>
    <row r="47" spans="1:16" ht="31.5" x14ac:dyDescent="0.2">
      <c r="A47" s="19" t="s">
        <v>100</v>
      </c>
      <c r="B47" s="19" t="s">
        <v>102</v>
      </c>
      <c r="C47" s="20" t="s">
        <v>101</v>
      </c>
      <c r="D47" s="10" t="s">
        <v>103</v>
      </c>
      <c r="E47" s="11">
        <f t="shared" si="19"/>
        <v>4120177</v>
      </c>
      <c r="F47" s="13">
        <v>4120177</v>
      </c>
      <c r="G47" s="13">
        <v>3253260</v>
      </c>
      <c r="H47" s="13">
        <v>0</v>
      </c>
      <c r="I47" s="13">
        <v>0</v>
      </c>
      <c r="J47" s="11">
        <v>0</v>
      </c>
      <c r="K47" s="13">
        <v>0</v>
      </c>
      <c r="L47" s="13">
        <v>0</v>
      </c>
      <c r="M47" s="13">
        <v>0</v>
      </c>
      <c r="N47" s="13">
        <v>0</v>
      </c>
      <c r="O47" s="13">
        <v>0</v>
      </c>
      <c r="P47" s="11">
        <f t="shared" si="1"/>
        <v>4120177</v>
      </c>
    </row>
    <row r="48" spans="1:16" ht="15.75" x14ac:dyDescent="0.2">
      <c r="A48" s="19" t="s">
        <v>104</v>
      </c>
      <c r="B48" s="19" t="s">
        <v>105</v>
      </c>
      <c r="C48" s="20" t="s">
        <v>101</v>
      </c>
      <c r="D48" s="10" t="s">
        <v>106</v>
      </c>
      <c r="E48" s="11">
        <f t="shared" si="19"/>
        <v>473330</v>
      </c>
      <c r="F48" s="13">
        <v>473330</v>
      </c>
      <c r="G48" s="13">
        <v>0</v>
      </c>
      <c r="H48" s="13">
        <v>0</v>
      </c>
      <c r="I48" s="13">
        <v>0</v>
      </c>
      <c r="J48" s="11">
        <v>0</v>
      </c>
      <c r="K48" s="13">
        <v>0</v>
      </c>
      <c r="L48" s="13">
        <v>0</v>
      </c>
      <c r="M48" s="13">
        <v>0</v>
      </c>
      <c r="N48" s="13">
        <v>0</v>
      </c>
      <c r="O48" s="13">
        <v>0</v>
      </c>
      <c r="P48" s="11">
        <f t="shared" si="1"/>
        <v>473330</v>
      </c>
    </row>
    <row r="49" spans="1:16" ht="47.25" x14ac:dyDescent="0.2">
      <c r="A49" s="19" t="s">
        <v>107</v>
      </c>
      <c r="B49" s="19" t="s">
        <v>108</v>
      </c>
      <c r="C49" s="20" t="s">
        <v>101</v>
      </c>
      <c r="D49" s="10" t="s">
        <v>109</v>
      </c>
      <c r="E49" s="11">
        <f t="shared" si="19"/>
        <v>82686</v>
      </c>
      <c r="F49" s="13">
        <v>82686</v>
      </c>
      <c r="G49" s="13">
        <v>48398</v>
      </c>
      <c r="H49" s="13">
        <v>0</v>
      </c>
      <c r="I49" s="13">
        <v>0</v>
      </c>
      <c r="J49" s="11">
        <v>0</v>
      </c>
      <c r="K49" s="13">
        <v>0</v>
      </c>
      <c r="L49" s="13">
        <v>0</v>
      </c>
      <c r="M49" s="13">
        <v>0</v>
      </c>
      <c r="N49" s="13">
        <v>0</v>
      </c>
      <c r="O49" s="13">
        <v>0</v>
      </c>
      <c r="P49" s="11">
        <f t="shared" si="1"/>
        <v>82686</v>
      </c>
    </row>
    <row r="50" spans="1:16" ht="78.75" x14ac:dyDescent="0.2">
      <c r="A50" s="8" t="s">
        <v>145</v>
      </c>
      <c r="B50" s="9" t="s">
        <v>146</v>
      </c>
      <c r="C50" s="9" t="s">
        <v>101</v>
      </c>
      <c r="D50" s="10" t="s">
        <v>147</v>
      </c>
      <c r="E50" s="11">
        <f t="shared" si="19"/>
        <v>2086000</v>
      </c>
      <c r="F50" s="12">
        <v>2086000</v>
      </c>
      <c r="G50" s="13">
        <v>1709836</v>
      </c>
      <c r="H50" s="13">
        <v>0</v>
      </c>
      <c r="I50" s="13">
        <v>0</v>
      </c>
      <c r="J50" s="11">
        <f t="shared" ref="J50" si="20">L50+O50</f>
        <v>0</v>
      </c>
      <c r="K50" s="13">
        <v>0</v>
      </c>
      <c r="L50" s="13">
        <v>0</v>
      </c>
      <c r="M50" s="13">
        <v>0</v>
      </c>
      <c r="N50" s="13">
        <v>0</v>
      </c>
      <c r="O50" s="13">
        <v>0</v>
      </c>
      <c r="P50" s="11">
        <f t="shared" si="1"/>
        <v>2086000</v>
      </c>
    </row>
    <row r="51" spans="1:16" ht="31.5" x14ac:dyDescent="0.2">
      <c r="A51" s="19" t="s">
        <v>110</v>
      </c>
      <c r="B51" s="19" t="s">
        <v>112</v>
      </c>
      <c r="C51" s="20" t="s">
        <v>111</v>
      </c>
      <c r="D51" s="10" t="s">
        <v>113</v>
      </c>
      <c r="E51" s="11">
        <f t="shared" si="19"/>
        <v>39075</v>
      </c>
      <c r="F51" s="13">
        <v>39075</v>
      </c>
      <c r="G51" s="13">
        <v>0</v>
      </c>
      <c r="H51" s="13">
        <v>0</v>
      </c>
      <c r="I51" s="13">
        <v>0</v>
      </c>
      <c r="J51" s="11">
        <v>0</v>
      </c>
      <c r="K51" s="13">
        <v>0</v>
      </c>
      <c r="L51" s="13">
        <v>0</v>
      </c>
      <c r="M51" s="13">
        <v>0</v>
      </c>
      <c r="N51" s="13">
        <v>0</v>
      </c>
      <c r="O51" s="13">
        <v>0</v>
      </c>
      <c r="P51" s="11">
        <f t="shared" si="1"/>
        <v>39075</v>
      </c>
    </row>
    <row r="52" spans="1:16" ht="94.5" x14ac:dyDescent="0.2">
      <c r="A52" s="19" t="s">
        <v>114</v>
      </c>
      <c r="B52" s="19" t="s">
        <v>115</v>
      </c>
      <c r="C52" s="20" t="s">
        <v>111</v>
      </c>
      <c r="D52" s="10" t="s">
        <v>116</v>
      </c>
      <c r="E52" s="11">
        <f t="shared" si="19"/>
        <v>1000</v>
      </c>
      <c r="F52" s="13">
        <v>1000</v>
      </c>
      <c r="G52" s="13">
        <v>0</v>
      </c>
      <c r="H52" s="13">
        <v>0</v>
      </c>
      <c r="I52" s="13">
        <v>0</v>
      </c>
      <c r="J52" s="11">
        <v>0</v>
      </c>
      <c r="K52" s="13">
        <v>0</v>
      </c>
      <c r="L52" s="13">
        <v>0</v>
      </c>
      <c r="M52" s="13">
        <v>0</v>
      </c>
      <c r="N52" s="13">
        <v>0</v>
      </c>
      <c r="O52" s="13">
        <v>0</v>
      </c>
      <c r="P52" s="11">
        <f t="shared" si="1"/>
        <v>1000</v>
      </c>
    </row>
    <row r="53" spans="1:16" ht="47.25" x14ac:dyDescent="0.2">
      <c r="A53" s="19" t="s">
        <v>117</v>
      </c>
      <c r="B53" s="19" t="s">
        <v>119</v>
      </c>
      <c r="C53" s="20" t="s">
        <v>118</v>
      </c>
      <c r="D53" s="10" t="s">
        <v>120</v>
      </c>
      <c r="E53" s="11">
        <f t="shared" si="19"/>
        <v>3735013</v>
      </c>
      <c r="F53" s="13">
        <v>3735013</v>
      </c>
      <c r="G53" s="13">
        <v>1591314</v>
      </c>
      <c r="H53" s="13">
        <v>652116</v>
      </c>
      <c r="I53" s="13">
        <v>0</v>
      </c>
      <c r="J53" s="11">
        <v>0</v>
      </c>
      <c r="K53" s="13">
        <v>0</v>
      </c>
      <c r="L53" s="13">
        <v>0</v>
      </c>
      <c r="M53" s="13">
        <v>0</v>
      </c>
      <c r="N53" s="13">
        <v>0</v>
      </c>
      <c r="O53" s="13">
        <v>0</v>
      </c>
      <c r="P53" s="11">
        <f t="shared" si="1"/>
        <v>3735013</v>
      </c>
    </row>
    <row r="54" spans="1:16" ht="31.5" x14ac:dyDescent="0.2">
      <c r="A54" s="19" t="s">
        <v>121</v>
      </c>
      <c r="B54" s="19" t="s">
        <v>46</v>
      </c>
      <c r="C54" s="20" t="s">
        <v>45</v>
      </c>
      <c r="D54" s="10" t="s">
        <v>47</v>
      </c>
      <c r="E54" s="11">
        <f t="shared" si="19"/>
        <v>31000</v>
      </c>
      <c r="F54" s="13">
        <v>31000</v>
      </c>
      <c r="G54" s="13">
        <v>0</v>
      </c>
      <c r="H54" s="13">
        <v>0</v>
      </c>
      <c r="I54" s="13">
        <v>0</v>
      </c>
      <c r="J54" s="11">
        <v>0</v>
      </c>
      <c r="K54" s="13">
        <v>0</v>
      </c>
      <c r="L54" s="13">
        <v>0</v>
      </c>
      <c r="M54" s="13">
        <v>0</v>
      </c>
      <c r="N54" s="13">
        <v>0</v>
      </c>
      <c r="O54" s="13">
        <v>0</v>
      </c>
      <c r="P54" s="11">
        <f t="shared" si="1"/>
        <v>31000</v>
      </c>
    </row>
    <row r="55" spans="1:16" ht="78.75" x14ac:dyDescent="0.2">
      <c r="A55" s="19" t="s">
        <v>122</v>
      </c>
      <c r="B55" s="19" t="s">
        <v>124</v>
      </c>
      <c r="C55" s="20" t="s">
        <v>123</v>
      </c>
      <c r="D55" s="10" t="s">
        <v>125</v>
      </c>
      <c r="E55" s="11">
        <f t="shared" si="19"/>
        <v>254825</v>
      </c>
      <c r="F55" s="13">
        <v>254825</v>
      </c>
      <c r="G55" s="13">
        <v>0</v>
      </c>
      <c r="H55" s="13">
        <v>0</v>
      </c>
      <c r="I55" s="13">
        <v>0</v>
      </c>
      <c r="J55" s="11">
        <v>0</v>
      </c>
      <c r="K55" s="13">
        <v>0</v>
      </c>
      <c r="L55" s="13">
        <v>0</v>
      </c>
      <c r="M55" s="13">
        <v>0</v>
      </c>
      <c r="N55" s="13">
        <v>0</v>
      </c>
      <c r="O55" s="13">
        <v>0</v>
      </c>
      <c r="P55" s="11">
        <f t="shared" si="1"/>
        <v>254825</v>
      </c>
    </row>
    <row r="56" spans="1:16" ht="31.5" x14ac:dyDescent="0.2">
      <c r="A56" s="14" t="s">
        <v>126</v>
      </c>
      <c r="B56" s="15"/>
      <c r="C56" s="16"/>
      <c r="D56" s="17" t="s">
        <v>127</v>
      </c>
      <c r="E56" s="18">
        <f>E57</f>
        <v>3266995</v>
      </c>
      <c r="F56" s="18">
        <f t="shared" ref="F56:O56" si="21">F57</f>
        <v>1966995</v>
      </c>
      <c r="G56" s="18">
        <f t="shared" si="21"/>
        <v>1368990</v>
      </c>
      <c r="H56" s="18">
        <f t="shared" si="21"/>
        <v>56507</v>
      </c>
      <c r="I56" s="18">
        <f t="shared" si="21"/>
        <v>800000</v>
      </c>
      <c r="J56" s="18">
        <f t="shared" si="21"/>
        <v>0</v>
      </c>
      <c r="K56" s="18">
        <f t="shared" si="21"/>
        <v>0</v>
      </c>
      <c r="L56" s="18">
        <f t="shared" si="21"/>
        <v>0</v>
      </c>
      <c r="M56" s="18">
        <f t="shared" si="21"/>
        <v>0</v>
      </c>
      <c r="N56" s="18">
        <f t="shared" si="21"/>
        <v>0</v>
      </c>
      <c r="O56" s="18">
        <f t="shared" si="21"/>
        <v>0</v>
      </c>
      <c r="P56" s="18">
        <f t="shared" ref="P56" si="22">P57</f>
        <v>3266995</v>
      </c>
    </row>
    <row r="57" spans="1:16" ht="31.5" x14ac:dyDescent="0.2">
      <c r="A57" s="14" t="s">
        <v>128</v>
      </c>
      <c r="B57" s="15"/>
      <c r="C57" s="16"/>
      <c r="D57" s="17" t="s">
        <v>127</v>
      </c>
      <c r="E57" s="18">
        <f>SUM(E58:E60)</f>
        <v>3266995</v>
      </c>
      <c r="F57" s="18">
        <f>SUM(F58:F60)</f>
        <v>1966995</v>
      </c>
      <c r="G57" s="18">
        <f t="shared" ref="G57:O57" si="23">SUM(G58:G60)</f>
        <v>1368990</v>
      </c>
      <c r="H57" s="18">
        <f t="shared" si="23"/>
        <v>56507</v>
      </c>
      <c r="I57" s="18">
        <f>SUM(I58:I60)</f>
        <v>800000</v>
      </c>
      <c r="J57" s="18">
        <f t="shared" si="23"/>
        <v>0</v>
      </c>
      <c r="K57" s="18">
        <f t="shared" si="23"/>
        <v>0</v>
      </c>
      <c r="L57" s="18">
        <f t="shared" si="23"/>
        <v>0</v>
      </c>
      <c r="M57" s="18">
        <f t="shared" si="23"/>
        <v>0</v>
      </c>
      <c r="N57" s="18">
        <f t="shared" si="23"/>
        <v>0</v>
      </c>
      <c r="O57" s="18">
        <f t="shared" si="23"/>
        <v>0</v>
      </c>
      <c r="P57" s="18">
        <f>SUM(P58:P60)</f>
        <v>3266995</v>
      </c>
    </row>
    <row r="58" spans="1:16" ht="47.25" x14ac:dyDescent="0.2">
      <c r="A58" s="19" t="s">
        <v>129</v>
      </c>
      <c r="B58" s="19" t="s">
        <v>80</v>
      </c>
      <c r="C58" s="20" t="s">
        <v>21</v>
      </c>
      <c r="D58" s="10" t="s">
        <v>81</v>
      </c>
      <c r="E58" s="11">
        <f>F58+I58</f>
        <v>1797165</v>
      </c>
      <c r="F58" s="13">
        <v>1797165</v>
      </c>
      <c r="G58" s="13">
        <v>1368990</v>
      </c>
      <c r="H58" s="13">
        <v>56507</v>
      </c>
      <c r="I58" s="13">
        <v>0</v>
      </c>
      <c r="J58" s="11">
        <v>0</v>
      </c>
      <c r="K58" s="13">
        <v>0</v>
      </c>
      <c r="L58" s="13">
        <v>0</v>
      </c>
      <c r="M58" s="13">
        <v>0</v>
      </c>
      <c r="N58" s="13">
        <v>0</v>
      </c>
      <c r="O58" s="13">
        <v>0</v>
      </c>
      <c r="P58" s="11">
        <f t="shared" si="1"/>
        <v>1797165</v>
      </c>
    </row>
    <row r="59" spans="1:16" ht="18.75" customHeight="1" x14ac:dyDescent="0.2">
      <c r="A59" s="19" t="s">
        <v>130</v>
      </c>
      <c r="B59" s="19" t="s">
        <v>132</v>
      </c>
      <c r="C59" s="20" t="s">
        <v>131</v>
      </c>
      <c r="D59" s="10" t="s">
        <v>133</v>
      </c>
      <c r="E59" s="11">
        <v>500000</v>
      </c>
      <c r="F59" s="13">
        <v>0</v>
      </c>
      <c r="G59" s="13">
        <v>0</v>
      </c>
      <c r="H59" s="13">
        <v>0</v>
      </c>
      <c r="I59" s="13">
        <v>0</v>
      </c>
      <c r="J59" s="11">
        <v>0</v>
      </c>
      <c r="K59" s="13">
        <v>0</v>
      </c>
      <c r="L59" s="13">
        <v>0</v>
      </c>
      <c r="M59" s="13">
        <v>0</v>
      </c>
      <c r="N59" s="13">
        <v>0</v>
      </c>
      <c r="O59" s="13">
        <v>0</v>
      </c>
      <c r="P59" s="11">
        <f t="shared" si="1"/>
        <v>500000</v>
      </c>
    </row>
    <row r="60" spans="1:16" ht="18" customHeight="1" x14ac:dyDescent="0.2">
      <c r="A60" s="19" t="s">
        <v>134</v>
      </c>
      <c r="B60" s="19" t="s">
        <v>136</v>
      </c>
      <c r="C60" s="20" t="s">
        <v>135</v>
      </c>
      <c r="D60" s="10" t="s">
        <v>137</v>
      </c>
      <c r="E60" s="11">
        <f>F60+I60</f>
        <v>969830</v>
      </c>
      <c r="F60" s="13">
        <v>169830</v>
      </c>
      <c r="G60" s="13">
        <v>0</v>
      </c>
      <c r="H60" s="13">
        <v>0</v>
      </c>
      <c r="I60" s="13">
        <v>800000</v>
      </c>
      <c r="J60" s="11">
        <v>0</v>
      </c>
      <c r="K60" s="13">
        <v>0</v>
      </c>
      <c r="L60" s="13">
        <v>0</v>
      </c>
      <c r="M60" s="13">
        <v>0</v>
      </c>
      <c r="N60" s="13">
        <v>0</v>
      </c>
      <c r="O60" s="13">
        <v>0</v>
      </c>
      <c r="P60" s="11">
        <f t="shared" si="1"/>
        <v>969830</v>
      </c>
    </row>
    <row r="61" spans="1:16" ht="25.5" customHeight="1" x14ac:dyDescent="0.2">
      <c r="A61" s="21" t="s">
        <v>138</v>
      </c>
      <c r="B61" s="22" t="s">
        <v>138</v>
      </c>
      <c r="C61" s="23" t="s">
        <v>138</v>
      </c>
      <c r="D61" s="24" t="s">
        <v>139</v>
      </c>
      <c r="E61" s="18">
        <f t="shared" ref="E61:P61" si="24">E14+E39+E56</f>
        <v>148546936</v>
      </c>
      <c r="F61" s="18">
        <f t="shared" si="24"/>
        <v>134246936</v>
      </c>
      <c r="G61" s="18">
        <f t="shared" si="24"/>
        <v>74467256</v>
      </c>
      <c r="H61" s="18">
        <f t="shared" si="24"/>
        <v>6686924</v>
      </c>
      <c r="I61" s="18">
        <f t="shared" si="24"/>
        <v>13800000</v>
      </c>
      <c r="J61" s="18">
        <f t="shared" si="24"/>
        <v>688622</v>
      </c>
      <c r="K61" s="18">
        <f>K14+K39+K56</f>
        <v>288622</v>
      </c>
      <c r="L61" s="18">
        <f t="shared" si="24"/>
        <v>400000</v>
      </c>
      <c r="M61" s="18">
        <f t="shared" si="24"/>
        <v>0</v>
      </c>
      <c r="N61" s="18">
        <f t="shared" si="24"/>
        <v>0</v>
      </c>
      <c r="O61" s="18">
        <f t="shared" si="24"/>
        <v>288622</v>
      </c>
      <c r="P61" s="18">
        <f t="shared" si="24"/>
        <v>149235558</v>
      </c>
    </row>
    <row r="63" spans="1:16" s="27" customFormat="1" x14ac:dyDescent="0.2"/>
    <row r="64" spans="1:16" s="27" customFormat="1" x14ac:dyDescent="0.2"/>
    <row r="66" spans="2:9" s="25" customFormat="1" ht="15.75" x14ac:dyDescent="0.25">
      <c r="B66" s="26" t="s">
        <v>140</v>
      </c>
      <c r="I66" s="26" t="s">
        <v>141</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rintOptions horizontalCentered="1"/>
  <pageMargins left="0.19685039370078741" right="0.19685039370078741" top="1.1811023622047245" bottom="0.39370078740157483" header="0.59055118110236227" footer="0"/>
  <pageSetup paperSize="9" scale="62" fitToHeight="8" orientation="landscape" r:id="rId1"/>
  <headerFooter differentFirst="1" scaleWithDoc="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2024-02-19T12:33:18Z</cp:lastPrinted>
  <dcterms:created xsi:type="dcterms:W3CDTF">2023-11-24T09:05:02Z</dcterms:created>
  <dcterms:modified xsi:type="dcterms:W3CDTF">2026-04-13T11:42:09Z</dcterms:modified>
</cp:coreProperties>
</file>