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05" yWindow="-105" windowWidth="23250" windowHeight="12450"/>
  </bookViews>
  <sheets>
    <sheet name="Лист1" sheetId="1" r:id="rId1"/>
  </sheets>
  <definedNames>
    <definedName name="_xlnm.Print_Titles" localSheetId="0">Лист1!$9:$11</definedName>
  </definedName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1"/>
  <c r="G26" l="1"/>
  <c r="H25"/>
  <c r="H22"/>
  <c r="H45"/>
  <c r="H37"/>
  <c r="H14"/>
  <c r="G28" l="1"/>
  <c r="H30"/>
  <c r="H27"/>
  <c r="H18" l="1"/>
  <c r="G42"/>
  <c r="H39"/>
  <c r="I39"/>
  <c r="J39"/>
  <c r="H17" l="1"/>
  <c r="H34" l="1"/>
  <c r="G37" l="1"/>
  <c r="G29"/>
  <c r="G30"/>
  <c r="G17"/>
  <c r="J31" l="1"/>
  <c r="J13" s="1"/>
  <c r="I31"/>
  <c r="I13" s="1"/>
  <c r="H23"/>
  <c r="G31" l="1"/>
  <c r="G27"/>
  <c r="G36"/>
  <c r="H24"/>
  <c r="G22"/>
  <c r="G21"/>
  <c r="G20"/>
  <c r="G19"/>
  <c r="G45" l="1"/>
  <c r="G44" s="1"/>
  <c r="H44"/>
  <c r="G15" l="1"/>
  <c r="H12" l="1"/>
  <c r="H38"/>
  <c r="I38"/>
  <c r="J38"/>
  <c r="H43"/>
  <c r="G43"/>
  <c r="I12"/>
  <c r="J12"/>
  <c r="G40"/>
  <c r="G41"/>
  <c r="G14"/>
  <c r="G16"/>
  <c r="G18"/>
  <c r="G23"/>
  <c r="G24"/>
  <c r="G25"/>
  <c r="G33"/>
  <c r="G34"/>
  <c r="G35"/>
  <c r="H46" l="1"/>
  <c r="G39"/>
  <c r="G38" s="1"/>
  <c r="G13"/>
  <c r="G12" s="1"/>
  <c r="I46"/>
  <c r="J46"/>
  <c r="G46" l="1"/>
</calcChain>
</file>

<file path=xl/sharedStrings.xml><?xml version="1.0" encoding="utf-8"?>
<sst xmlns="http://schemas.openxmlformats.org/spreadsheetml/2006/main" count="224" uniqueCount="144">
  <si>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</si>
  <si>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</si>
  <si>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</si>
  <si>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</si>
  <si>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</si>
  <si>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</si>
  <si>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регіональної програми</t>
  </si>
  <si>
    <t>Дата та номер документа, яким затверджено місцеву регіональну програму</t>
  </si>
  <si>
    <t>Усього</t>
  </si>
  <si>
    <t>Загальний фонд</t>
  </si>
  <si>
    <t>Спеціальний фонд</t>
  </si>
  <si>
    <t>усього</t>
  </si>
  <si>
    <t>у тому числі бюджет розвитку</t>
  </si>
  <si>
    <t>0100000</t>
  </si>
  <si>
    <t/>
  </si>
  <si>
    <t>Галицинiвська сiльська рада</t>
  </si>
  <si>
    <t>0110000</t>
  </si>
  <si>
    <t>0112152</t>
  </si>
  <si>
    <t>2152</t>
  </si>
  <si>
    <t>0763</t>
  </si>
  <si>
    <t>Інші програми та заходи у сфері охорони здоров`я</t>
  </si>
  <si>
    <t>0113191</t>
  </si>
  <si>
    <t>3191</t>
  </si>
  <si>
    <t>1030</t>
  </si>
  <si>
    <t>Інші видатки на соціальний захист ветеранів війни та праці</t>
  </si>
  <si>
    <t>Програма  "Турбота"</t>
  </si>
  <si>
    <t>Програма стабілізації та соціально-економічного розвиткутериторії Галицинівської сільської ради на 2022 -2024 роки</t>
  </si>
  <si>
    <t>0113242</t>
  </si>
  <si>
    <t>3242</t>
  </si>
  <si>
    <t>1090</t>
  </si>
  <si>
    <t>Інші заходи у сфері соціального захисту і соціального забезпечення</t>
  </si>
  <si>
    <t>0116013</t>
  </si>
  <si>
    <t>6013</t>
  </si>
  <si>
    <t>0620</t>
  </si>
  <si>
    <t>Забезпечення діяльності водопровідно-каналізаційного господарства</t>
  </si>
  <si>
    <t>Програма розвитку комунально-житлового господарства та благоустрою населених пунктів Галицинівської сільської ради на 2022- 2024 роки</t>
  </si>
  <si>
    <t>0116020</t>
  </si>
  <si>
    <t>6020</t>
  </si>
  <si>
    <t>Забезпечення функціонування підприємств, установ та організацій, що виробляють, виконують та/або надають житлово-комунальні послуги</t>
  </si>
  <si>
    <t>0116030</t>
  </si>
  <si>
    <t>6030</t>
  </si>
  <si>
    <t>Організація благоустрою населених пунктів</t>
  </si>
  <si>
    <t>0118110</t>
  </si>
  <si>
    <t>8110</t>
  </si>
  <si>
    <t>0320</t>
  </si>
  <si>
    <t>Заходи із запобігання та ліквідації надзвичайних ситуацій та наслідків стихійного лиха</t>
  </si>
  <si>
    <t>Програма захисту населення і територій від надзвичайних ситуацій техногенного та природного характеру на територіії Галицинівської сільської ради на 2022-2024  роки</t>
  </si>
  <si>
    <t>0118130</t>
  </si>
  <si>
    <t>8130</t>
  </si>
  <si>
    <t>Програма забезпечення пожежної безпеки на 2022 - 2024 роки</t>
  </si>
  <si>
    <t>0118340</t>
  </si>
  <si>
    <t>8340</t>
  </si>
  <si>
    <t>0540</t>
  </si>
  <si>
    <t>Природоохоронні заходи за рахунок цільових фондів</t>
  </si>
  <si>
    <t>Програма використання коштів цільового фонду охорони навколишнього природного середовища Галицинівської сільської ради на 2022- 2024  роки</t>
  </si>
  <si>
    <t>0600000</t>
  </si>
  <si>
    <t>Вiддiл освiти, культури, молодi та спорту Галицинiвської сiльської ради</t>
  </si>
  <si>
    <t>0610000</t>
  </si>
  <si>
    <t>0611142</t>
  </si>
  <si>
    <t>1142</t>
  </si>
  <si>
    <t>0990</t>
  </si>
  <si>
    <t>Інші програми та заходи у сфері освіти</t>
  </si>
  <si>
    <t>Програма "Шкільний автобус" Галицинівської сільської ради на 2022-2024 роки</t>
  </si>
  <si>
    <t>3700000</t>
  </si>
  <si>
    <t>Фінансовий відділ Галицинівської сільської ради</t>
  </si>
  <si>
    <t>3710000</t>
  </si>
  <si>
    <t>3719770</t>
  </si>
  <si>
    <t>9770</t>
  </si>
  <si>
    <t>0180</t>
  </si>
  <si>
    <t>Інші субвенції з місцевого бюджету</t>
  </si>
  <si>
    <t>УСЬОГО</t>
  </si>
  <si>
    <t>X</t>
  </si>
  <si>
    <t>рішення від 12.11.2021р. № 36</t>
  </si>
  <si>
    <t xml:space="preserve"> рішення від 12.11.2021р. № 17</t>
  </si>
  <si>
    <t>рішення від 12.11.2021р. № 17</t>
  </si>
  <si>
    <t>рішення  від 21.12.2021 р.№ 13</t>
  </si>
  <si>
    <t>рішення  від 21.12.2021р. № 18</t>
  </si>
  <si>
    <t>рішення від 21.12.2021р.  № 15</t>
  </si>
  <si>
    <t>рішення від 21.12.2021р. № 10</t>
  </si>
  <si>
    <t>рішення від 21.12.2021р.№ 12</t>
  </si>
  <si>
    <t>рішення від 21.12.2021р. № 35</t>
  </si>
  <si>
    <t>0611141</t>
  </si>
  <si>
    <t>Забезпечення діяльності інших закладів у сфері освіти</t>
  </si>
  <si>
    <t>Програма "Розвитку Нової української освіти Галицинівської сільської ради в умовах децентралізації на 2022-2025 роки"</t>
  </si>
  <si>
    <t>рішення від 21.12.2021р. № 30</t>
  </si>
  <si>
    <t>Розподіл витрат місцевого бюджету на реалізацію місцевих/регіональних програм у 2023 році</t>
  </si>
  <si>
    <t>Медичні кадри Галицинівської сільської ради на 2020 - 2025 роки</t>
  </si>
  <si>
    <t>рішення від 28.08.2020р. № 8</t>
  </si>
  <si>
    <t>Членські внески до асоціацій органів місцевого самоврядування</t>
  </si>
  <si>
    <t>'Програма стабілізації та соціально-економічного розвиткутериторії Галицинівської сільської ради на 2022 -2024 роки</t>
  </si>
  <si>
    <t>0117680</t>
  </si>
  <si>
    <t>0490</t>
  </si>
  <si>
    <t>Забезпечення діяльності місцевої та добровільної пожежної охорони</t>
  </si>
  <si>
    <t xml:space="preserve">Допомога на поховання деяких категорій осіб по Галицинівській сільській раді на 2022 - 2023 роки" </t>
  </si>
  <si>
    <t>рішення від 12.11.2021р. №19</t>
  </si>
  <si>
    <t>Цільова соціальна Програма "Безбар'єрна Галицинівська громада на 2022-2023 роки"</t>
  </si>
  <si>
    <t>рішення  від 12.11.2021р. № 16</t>
  </si>
  <si>
    <t xml:space="preserve">Програма надання грошової матеріальної допомоги громадянам, які зареєстровані та проживають на території Галицинівської сільської ради </t>
  </si>
  <si>
    <t>0114082</t>
  </si>
  <si>
    <t>4082</t>
  </si>
  <si>
    <t>0829</t>
  </si>
  <si>
    <t>Інші заходи в галузі культури і мистецтва</t>
  </si>
  <si>
    <t>Програма по проведенню заходів присвячених урочистим датам, державним та традиційним святам на  2022 - 2024 роки по Галицинівській сільській раді</t>
  </si>
  <si>
    <t>рішення  від 21.12.2021р. № 14</t>
  </si>
  <si>
    <t>0119800</t>
  </si>
  <si>
    <t>9800</t>
  </si>
  <si>
    <t>Субвенція з місцевого бюджету державному бюджету на виконання програм соціально-економічного розвитку регіонів</t>
  </si>
  <si>
    <t>Програма забезпечення безпекового середовища та профілактики правопорушень на території Галицинівської територіальної громади на 2021-2025 роки</t>
  </si>
  <si>
    <t>від 25.02.2021р. № 31</t>
  </si>
  <si>
    <t>0117130</t>
  </si>
  <si>
    <t>0421</t>
  </si>
  <si>
    <t>Здійснення заходів із землеустрою</t>
  </si>
  <si>
    <t>Програму здійснення землеустрою на території Галицинівської сільської ради на 2022-2024 роки</t>
  </si>
  <si>
    <t>0117330</t>
  </si>
  <si>
    <t>0443</t>
  </si>
  <si>
    <r>
      <t>Будівництво</t>
    </r>
    <r>
      <rPr>
        <sz val="20"/>
        <color indexed="63"/>
        <rFont val="Times New Roman"/>
        <family val="1"/>
        <charset val="204"/>
      </rPr>
      <t> </t>
    </r>
    <r>
      <rPr>
        <sz val="10"/>
        <color indexed="63"/>
        <rFont val="Calibri"/>
        <family val="2"/>
        <charset val="204"/>
      </rPr>
      <t>¹</t>
    </r>
    <r>
      <rPr>
        <sz val="20"/>
        <color indexed="63"/>
        <rFont val="Times New Roman"/>
        <family val="1"/>
        <charset val="204"/>
      </rPr>
      <t> </t>
    </r>
    <r>
      <rPr>
        <sz val="10"/>
        <color indexed="63"/>
        <rFont val="Times New Roman"/>
        <family val="1"/>
        <charset val="204"/>
      </rPr>
      <t>інших об'єктів комунальної власності</t>
    </r>
  </si>
  <si>
    <t>0117390</t>
  </si>
  <si>
    <t>7390</t>
  </si>
  <si>
    <t>Розвиток мережі центрів надання адміністративних послуг</t>
  </si>
  <si>
    <t>Програма стабілізації та соціально-економічного розвитку території Галицинівської сільської ради на 2022 -2024 роки</t>
  </si>
  <si>
    <t>,</t>
  </si>
  <si>
    <t>1451200000</t>
  </si>
  <si>
    <t>рішення від 12.11.2021р. № 15</t>
  </si>
  <si>
    <t>рішення  від 21.12.2021 р.№ 16</t>
  </si>
  <si>
    <t xml:space="preserve"> Програма соціальної підтримки учасників бойових дій, членів сімей, родин загиблих, померлих, зниклих безвісти Захисників і Захисниць України внаслідок агресії російської федерації проти України на 2023 - 2025 роки </t>
  </si>
  <si>
    <t>Реалізація інших заходів щодо соціально-економічного розвитку територій</t>
  </si>
  <si>
    <t>0117370</t>
  </si>
  <si>
    <t xml:space="preserve"> рішення від   26.05.2023р. № 4 </t>
  </si>
  <si>
    <t>0617321</t>
  </si>
  <si>
    <t>Будівництво освітніх установ та закладів</t>
  </si>
  <si>
    <t>0117322</t>
  </si>
  <si>
    <r>
      <t>Будівництво</t>
    </r>
    <r>
      <rPr>
        <sz val="10"/>
        <color indexed="63"/>
        <rFont val="Times New Roman"/>
        <family val="1"/>
        <charset val="204"/>
      </rPr>
      <t> </t>
    </r>
    <r>
      <rPr>
        <sz val="10"/>
        <color indexed="63"/>
        <rFont val="Calibri"/>
        <family val="2"/>
        <charset val="204"/>
      </rPr>
      <t>¹</t>
    </r>
    <r>
      <rPr>
        <sz val="10"/>
        <color indexed="63"/>
        <rFont val="Times New Roman"/>
        <family val="1"/>
        <charset val="204"/>
      </rPr>
      <t> медичних установ та закладів</t>
    </r>
  </si>
  <si>
    <t>до рішення Галицинівської  сільської ради</t>
  </si>
  <si>
    <t>Сільський голова</t>
  </si>
  <si>
    <t>Іван НАЗАР</t>
  </si>
  <si>
    <t>Програма розвитку первинної медико-санітарної допомоги на 2022 - 2024 роки</t>
  </si>
  <si>
    <t>Додаток 7</t>
  </si>
  <si>
    <t>0116071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</si>
  <si>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</si>
  <si>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</si>
  <si>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Програма відшкодування різниці в тарифах житлово-комунальним підприємствам Галицинівської сільської ради на житлово-комунальні послуги для населення</t>
  </si>
  <si>
    <t xml:space="preserve">від  07.12.2023р. </t>
  </si>
  <si>
    <t xml:space="preserve"> № 1</t>
  </si>
  <si>
    <t>рішення від 07.12.2023 р. № 9</t>
  </si>
</sst>
</file>

<file path=xl/styles.xml><?xml version="1.0" encoding="utf-8"?>
<styleSheet xmlns="http://schemas.openxmlformats.org/spreadsheetml/2006/main">
  <numFmts count="2">
    <numFmt numFmtId="164" formatCode="#,##0.00;\-#,##0.00;#,&quot;-&quot;"/>
    <numFmt numFmtId="165" formatCode="#,##0.00_ ;\-#,##0.00\ "/>
  </numFmts>
  <fonts count="11">
    <font>
      <sz val="10"/>
      <color theme="1"/>
      <name val="Calibri"/>
      <family val="2"/>
      <charset val="1"/>
      <scheme val="minor"/>
    </font>
    <font>
      <sz val="10"/>
      <color theme="1"/>
      <name val="Times New Roman"/>
      <family val="1"/>
      <charset val="204"/>
    </font>
    <font>
      <b/>
      <sz val="10"/>
      <color theme="1"/>
      <name val="Times New Roman"/>
      <family val="1"/>
      <charset val="204"/>
    </font>
    <font>
      <b/>
      <u/>
      <sz val="10"/>
      <color theme="1"/>
      <name val="Times New Roman"/>
      <family val="1"/>
      <charset val="204"/>
    </font>
    <font>
      <sz val="8"/>
      <color theme="1"/>
      <name val="Times New Roman"/>
      <family val="1"/>
      <charset val="204"/>
    </font>
    <font>
      <i/>
      <sz val="10"/>
      <color theme="1"/>
      <name val="Times New Roman"/>
      <family val="1"/>
      <charset val="204"/>
    </font>
    <font>
      <sz val="12"/>
      <color theme="1"/>
      <name val="Times New Roman"/>
      <family val="1"/>
      <charset val="204"/>
    </font>
    <font>
      <sz val="20"/>
      <color indexed="63"/>
      <name val="Times New Roman"/>
      <family val="1"/>
      <charset val="204"/>
    </font>
    <font>
      <sz val="10"/>
      <color indexed="63"/>
      <name val="Calibri"/>
      <family val="2"/>
      <charset val="204"/>
    </font>
    <font>
      <sz val="10"/>
      <color indexed="63"/>
      <name val="Times New Roman"/>
      <family val="1"/>
      <charset val="204"/>
    </font>
    <font>
      <sz val="10"/>
      <name val="Times New Roman"/>
      <family val="1"/>
      <charset val="204"/>
    </font>
  </fonts>
  <fills count="3">
    <fill>
      <patternFill patternType="none"/>
    </fill>
    <fill>
      <patternFill patternType="gray125"/>
    </fill>
    <fill>
      <patternFill patternType="solid">
        <fgColor indexed="4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1" fillId="0" borderId="0" xfId="0" applyFont="1"/>
    <xf numFmtId="0" fontId="3" fillId="0" borderId="0" xfId="0" quotePrefix="1" applyFont="1" applyAlignment="1">
      <alignment horizontal="center"/>
    </xf>
    <xf numFmtId="0" fontId="1" fillId="0" borderId="0" xfId="0" applyFont="1" applyAlignment="1">
      <alignment horizontal="right"/>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vertical="center"/>
    </xf>
    <xf numFmtId="0" fontId="2" fillId="0" borderId="1" xfId="0" applyFont="1" applyBorder="1" applyAlignment="1">
      <alignment vertical="center" wrapText="1"/>
    </xf>
    <xf numFmtId="0" fontId="2" fillId="0" borderId="1" xfId="0" quotePrefix="1" applyFont="1" applyBorder="1" applyAlignment="1">
      <alignment vertical="center" wrapText="1"/>
    </xf>
    <xf numFmtId="164" fontId="2" fillId="2" borderId="1" xfId="0" applyNumberFormat="1" applyFont="1" applyFill="1" applyBorder="1" applyAlignment="1">
      <alignment horizontal="right" vertical="center"/>
    </xf>
    <xf numFmtId="164" fontId="2" fillId="0" borderId="1" xfId="0" applyNumberFormat="1" applyFont="1" applyBorder="1" applyAlignment="1">
      <alignment horizontal="right" vertical="center"/>
    </xf>
    <xf numFmtId="0" fontId="1" fillId="0" borderId="1" xfId="0" applyFont="1" applyBorder="1" applyAlignment="1">
      <alignment vertical="center" wrapText="1"/>
    </xf>
    <xf numFmtId="0" fontId="1" fillId="0" borderId="1" xfId="0" quotePrefix="1" applyFont="1" applyBorder="1" applyAlignment="1">
      <alignment vertical="center" wrapText="1"/>
    </xf>
    <xf numFmtId="164" fontId="1" fillId="2" borderId="1" xfId="0" applyNumberFormat="1" applyFont="1" applyFill="1" applyBorder="1" applyAlignment="1">
      <alignment horizontal="right" vertical="center"/>
    </xf>
    <xf numFmtId="164" fontId="1" fillId="0" borderId="1" xfId="0" applyNumberFormat="1" applyFont="1" applyBorder="1" applyAlignment="1">
      <alignment horizontal="right" vertical="center"/>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1" fillId="0" borderId="1" xfId="0" applyFont="1" applyBorder="1" applyAlignment="1">
      <alignment horizontal="left" vertical="center" wrapText="1"/>
    </xf>
    <xf numFmtId="0" fontId="6" fillId="0" borderId="0" xfId="0" applyFont="1"/>
    <xf numFmtId="49" fontId="1" fillId="0" borderId="1" xfId="0" applyNumberFormat="1" applyFont="1" applyBorder="1" applyAlignment="1">
      <alignment vertical="center" wrapText="1"/>
    </xf>
    <xf numFmtId="49" fontId="1" fillId="0" borderId="1" xfId="0" quotePrefix="1" applyNumberFormat="1" applyFont="1" applyBorder="1" applyAlignment="1">
      <alignment vertical="center" wrapText="1"/>
    </xf>
    <xf numFmtId="4" fontId="1" fillId="2" borderId="1" xfId="0" applyNumberFormat="1" applyFont="1" applyFill="1" applyBorder="1" applyAlignment="1">
      <alignment horizontal="right" vertical="center"/>
    </xf>
    <xf numFmtId="4" fontId="1" fillId="0" borderId="1" xfId="0" applyNumberFormat="1" applyFont="1" applyBorder="1" applyAlignment="1">
      <alignment horizontal="right" vertical="center"/>
    </xf>
    <xf numFmtId="1" fontId="1" fillId="0" borderId="1" xfId="0" applyNumberFormat="1" applyFont="1" applyBorder="1" applyAlignment="1">
      <alignment horizontal="left" vertical="center" wrapText="1"/>
    </xf>
    <xf numFmtId="165" fontId="1" fillId="0" borderId="0" xfId="0" applyNumberFormat="1" applyFont="1"/>
    <xf numFmtId="0" fontId="10" fillId="0" borderId="1" xfId="0" applyFont="1" applyBorder="1" applyAlignment="1">
      <alignment vertical="center" wrapText="1"/>
    </xf>
    <xf numFmtId="49" fontId="10" fillId="0" borderId="1" xfId="0" applyNumberFormat="1" applyFont="1" applyBorder="1" applyAlignment="1">
      <alignment horizontal="left" vertical="center" wrapText="1"/>
    </xf>
    <xf numFmtId="0" fontId="10" fillId="0" borderId="1" xfId="0" quotePrefix="1" applyFont="1" applyBorder="1" applyAlignment="1">
      <alignment horizontal="left" vertical="center" wrapText="1"/>
    </xf>
    <xf numFmtId="4" fontId="10" fillId="0" borderId="1" xfId="0" quotePrefix="1" applyNumberFormat="1" applyFont="1" applyBorder="1" applyAlignment="1">
      <alignment vertical="center" wrapText="1"/>
    </xf>
    <xf numFmtId="0" fontId="5" fillId="0" borderId="0" xfId="0" applyFont="1" applyAlignment="1">
      <alignment horizontal="center"/>
    </xf>
    <xf numFmtId="0" fontId="2" fillId="0" borderId="0" xfId="0" applyFont="1" applyAlignment="1">
      <alignment horizontal="center"/>
    </xf>
    <xf numFmtId="0" fontId="1" fillId="0" borderId="0" xfId="0" applyFont="1" applyAlignment="1">
      <alignment horizontal="center"/>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M50"/>
  <sheetViews>
    <sheetView tabSelected="1" topLeftCell="A13" workbookViewId="0">
      <selection activeCell="F27" sqref="F27"/>
    </sheetView>
  </sheetViews>
  <sheetFormatPr defaultColWidth="9.140625" defaultRowHeight="12.75"/>
  <cols>
    <col min="1" max="3" width="12" style="1" customWidth="1"/>
    <col min="4" max="6" width="40.7109375" style="1" customWidth="1"/>
    <col min="7" max="10" width="15.7109375" style="1" customWidth="1"/>
    <col min="11" max="12" width="9.140625" style="1"/>
    <col min="13" max="13" width="11.28515625" style="1" bestFit="1" customWidth="1"/>
    <col min="14" max="16384" width="9.140625" style="1"/>
  </cols>
  <sheetData>
    <row r="1" spans="1:13">
      <c r="H1" s="1" t="s">
        <v>136</v>
      </c>
    </row>
    <row r="2" spans="1:13">
      <c r="H2" s="1" t="s">
        <v>132</v>
      </c>
    </row>
    <row r="3" spans="1:13">
      <c r="H3" s="1" t="s">
        <v>141</v>
      </c>
      <c r="J3" s="1" t="s">
        <v>142</v>
      </c>
    </row>
    <row r="5" spans="1:13">
      <c r="A5" s="30" t="s">
        <v>85</v>
      </c>
      <c r="B5" s="31"/>
      <c r="C5" s="31"/>
      <c r="D5" s="31"/>
      <c r="E5" s="31"/>
      <c r="F5" s="31"/>
      <c r="G5" s="31"/>
      <c r="H5" s="31"/>
      <c r="I5" s="31"/>
      <c r="J5" s="31"/>
    </row>
    <row r="7" spans="1:13">
      <c r="A7" s="2" t="s">
        <v>121</v>
      </c>
    </row>
    <row r="8" spans="1:13">
      <c r="A8" s="1" t="s">
        <v>0</v>
      </c>
      <c r="J8" s="3" t="s">
        <v>1</v>
      </c>
    </row>
    <row r="9" spans="1:13">
      <c r="A9" s="32" t="s">
        <v>2</v>
      </c>
      <c r="B9" s="32" t="s">
        <v>3</v>
      </c>
      <c r="C9" s="32" t="s">
        <v>4</v>
      </c>
      <c r="D9" s="33" t="s">
        <v>5</v>
      </c>
      <c r="E9" s="33" t="s">
        <v>6</v>
      </c>
      <c r="F9" s="32" t="s">
        <v>7</v>
      </c>
      <c r="G9" s="34" t="s">
        <v>8</v>
      </c>
      <c r="H9" s="33" t="s">
        <v>9</v>
      </c>
      <c r="I9" s="33" t="s">
        <v>10</v>
      </c>
      <c r="J9" s="33"/>
    </row>
    <row r="10" spans="1:13" ht="68.099999999999994" customHeight="1">
      <c r="A10" s="33"/>
      <c r="B10" s="33"/>
      <c r="C10" s="33"/>
      <c r="D10" s="33"/>
      <c r="E10" s="33"/>
      <c r="F10" s="33"/>
      <c r="G10" s="34"/>
      <c r="H10" s="33"/>
      <c r="I10" s="4" t="s">
        <v>11</v>
      </c>
      <c r="J10" s="4" t="s">
        <v>12</v>
      </c>
    </row>
    <row r="11" spans="1:13">
      <c r="A11" s="4">
        <v>1</v>
      </c>
      <c r="B11" s="4">
        <v>2</v>
      </c>
      <c r="C11" s="4">
        <v>3</v>
      </c>
      <c r="D11" s="4">
        <v>4</v>
      </c>
      <c r="E11" s="4">
        <v>5</v>
      </c>
      <c r="F11" s="4">
        <v>6</v>
      </c>
      <c r="G11" s="5">
        <v>7</v>
      </c>
      <c r="H11" s="4">
        <v>8</v>
      </c>
      <c r="I11" s="6">
        <v>9</v>
      </c>
      <c r="J11" s="6">
        <v>10</v>
      </c>
    </row>
    <row r="12" spans="1:13">
      <c r="A12" s="7" t="s">
        <v>13</v>
      </c>
      <c r="B12" s="7" t="s">
        <v>14</v>
      </c>
      <c r="C12" s="7" t="s">
        <v>14</v>
      </c>
      <c r="D12" s="8" t="s">
        <v>15</v>
      </c>
      <c r="E12" s="8" t="s">
        <v>14</v>
      </c>
      <c r="F12" s="8" t="s">
        <v>14</v>
      </c>
      <c r="G12" s="9">
        <f>G13</f>
        <v>36256762</v>
      </c>
      <c r="H12" s="9">
        <f t="shared" ref="H12:J12" si="0">H13</f>
        <v>34976132</v>
      </c>
      <c r="I12" s="9">
        <f t="shared" si="0"/>
        <v>1280630</v>
      </c>
      <c r="J12" s="9">
        <f t="shared" si="0"/>
        <v>1222030</v>
      </c>
    </row>
    <row r="13" spans="1:13">
      <c r="A13" s="7" t="s">
        <v>16</v>
      </c>
      <c r="B13" s="7" t="s">
        <v>14</v>
      </c>
      <c r="C13" s="7" t="s">
        <v>14</v>
      </c>
      <c r="D13" s="8" t="s">
        <v>15</v>
      </c>
      <c r="E13" s="8" t="s">
        <v>14</v>
      </c>
      <c r="F13" s="8" t="s">
        <v>14</v>
      </c>
      <c r="G13" s="9">
        <f>SUM(G14:G37)</f>
        <v>36256762</v>
      </c>
      <c r="H13" s="9">
        <f>SUM(H14:H37)</f>
        <v>34976132</v>
      </c>
      <c r="I13" s="9">
        <f>SUM(I14:I37)</f>
        <v>1280630</v>
      </c>
      <c r="J13" s="9">
        <f>SUM(J14:J37)</f>
        <v>1222030</v>
      </c>
    </row>
    <row r="14" spans="1:13" ht="25.5">
      <c r="A14" s="11" t="s">
        <v>17</v>
      </c>
      <c r="B14" s="11" t="s">
        <v>18</v>
      </c>
      <c r="C14" s="11" t="s">
        <v>19</v>
      </c>
      <c r="D14" s="12" t="s">
        <v>20</v>
      </c>
      <c r="E14" s="12" t="s">
        <v>135</v>
      </c>
      <c r="F14" s="11" t="s">
        <v>72</v>
      </c>
      <c r="G14" s="13">
        <f t="shared" ref="G14:G37" si="1">H14+I14</f>
        <v>4444432</v>
      </c>
      <c r="H14" s="14">
        <f>4027329-35000+182216+70000+199887</f>
        <v>4444432</v>
      </c>
      <c r="I14" s="14">
        <v>0</v>
      </c>
      <c r="J14" s="14">
        <v>0</v>
      </c>
      <c r="M14" s="24"/>
    </row>
    <row r="15" spans="1:13" ht="25.5">
      <c r="A15" s="11" t="s">
        <v>17</v>
      </c>
      <c r="B15" s="11" t="s">
        <v>18</v>
      </c>
      <c r="C15" s="11" t="s">
        <v>19</v>
      </c>
      <c r="D15" s="12" t="s">
        <v>20</v>
      </c>
      <c r="E15" s="12" t="s">
        <v>86</v>
      </c>
      <c r="F15" s="11" t="s">
        <v>87</v>
      </c>
      <c r="G15" s="13">
        <f>H15+I15</f>
        <v>35000</v>
      </c>
      <c r="H15" s="14">
        <v>35000</v>
      </c>
      <c r="I15" s="14">
        <v>0</v>
      </c>
      <c r="J15" s="14">
        <v>0</v>
      </c>
    </row>
    <row r="16" spans="1:13" ht="25.5">
      <c r="A16" s="11" t="s">
        <v>21</v>
      </c>
      <c r="B16" s="11" t="s">
        <v>22</v>
      </c>
      <c r="C16" s="11" t="s">
        <v>23</v>
      </c>
      <c r="D16" s="12" t="s">
        <v>24</v>
      </c>
      <c r="E16" s="12" t="s">
        <v>25</v>
      </c>
      <c r="F16" s="11" t="s">
        <v>73</v>
      </c>
      <c r="G16" s="13">
        <f t="shared" si="1"/>
        <v>4800</v>
      </c>
      <c r="H16" s="14">
        <v>4800</v>
      </c>
      <c r="I16" s="14">
        <v>0</v>
      </c>
      <c r="J16" s="14">
        <v>0</v>
      </c>
    </row>
    <row r="17" spans="1:10" ht="75" customHeight="1">
      <c r="A17" s="11" t="s">
        <v>21</v>
      </c>
      <c r="B17" s="11" t="s">
        <v>22</v>
      </c>
      <c r="C17" s="11" t="s">
        <v>23</v>
      </c>
      <c r="D17" s="12" t="s">
        <v>24</v>
      </c>
      <c r="E17" s="12" t="s">
        <v>124</v>
      </c>
      <c r="F17" s="25" t="s">
        <v>127</v>
      </c>
      <c r="G17" s="13">
        <f t="shared" si="1"/>
        <v>1000000</v>
      </c>
      <c r="H17" s="14">
        <f>500000+500000</f>
        <v>1000000</v>
      </c>
      <c r="I17" s="14"/>
      <c r="J17" s="14"/>
    </row>
    <row r="18" spans="1:10" ht="25.5">
      <c r="A18" s="11" t="s">
        <v>27</v>
      </c>
      <c r="B18" s="11" t="s">
        <v>28</v>
      </c>
      <c r="C18" s="11" t="s">
        <v>29</v>
      </c>
      <c r="D18" s="12" t="s">
        <v>30</v>
      </c>
      <c r="E18" s="12" t="s">
        <v>25</v>
      </c>
      <c r="F18" s="11" t="s">
        <v>74</v>
      </c>
      <c r="G18" s="13">
        <f t="shared" si="1"/>
        <v>1745300</v>
      </c>
      <c r="H18" s="14">
        <f>580000+5300+460000+300000+400000</f>
        <v>1745300</v>
      </c>
      <c r="I18" s="14">
        <v>0</v>
      </c>
      <c r="J18" s="14">
        <v>0</v>
      </c>
    </row>
    <row r="19" spans="1:10" ht="30" customHeight="1">
      <c r="A19" s="11" t="s">
        <v>27</v>
      </c>
      <c r="B19" s="11" t="s">
        <v>28</v>
      </c>
      <c r="C19" s="11" t="s">
        <v>29</v>
      </c>
      <c r="D19" s="12" t="s">
        <v>30</v>
      </c>
      <c r="E19" s="12" t="s">
        <v>93</v>
      </c>
      <c r="F19" s="12" t="s">
        <v>94</v>
      </c>
      <c r="G19" s="13">
        <f t="shared" si="1"/>
        <v>25000</v>
      </c>
      <c r="H19" s="14">
        <v>25000</v>
      </c>
      <c r="I19" s="14"/>
      <c r="J19" s="14"/>
    </row>
    <row r="20" spans="1:10" ht="30" customHeight="1">
      <c r="A20" s="11" t="s">
        <v>27</v>
      </c>
      <c r="B20" s="11" t="s">
        <v>28</v>
      </c>
      <c r="C20" s="11" t="s">
        <v>29</v>
      </c>
      <c r="D20" s="12" t="s">
        <v>30</v>
      </c>
      <c r="E20" s="12" t="s">
        <v>95</v>
      </c>
      <c r="F20" s="11" t="s">
        <v>96</v>
      </c>
      <c r="G20" s="13">
        <f t="shared" si="1"/>
        <v>19200</v>
      </c>
      <c r="H20" s="14">
        <v>19200</v>
      </c>
      <c r="I20" s="14"/>
      <c r="J20" s="14"/>
    </row>
    <row r="21" spans="1:10" ht="68.25" customHeight="1">
      <c r="A21" s="11" t="s">
        <v>27</v>
      </c>
      <c r="B21" s="11" t="s">
        <v>28</v>
      </c>
      <c r="C21" s="11" t="s">
        <v>29</v>
      </c>
      <c r="D21" s="12" t="s">
        <v>30</v>
      </c>
      <c r="E21" s="12" t="s">
        <v>97</v>
      </c>
      <c r="F21" s="11" t="s">
        <v>122</v>
      </c>
      <c r="G21" s="13">
        <f t="shared" si="1"/>
        <v>315500</v>
      </c>
      <c r="H21" s="14">
        <v>315500</v>
      </c>
      <c r="I21" s="14"/>
      <c r="J21" s="14"/>
    </row>
    <row r="22" spans="1:10" ht="68.25" customHeight="1">
      <c r="A22" s="11" t="s">
        <v>98</v>
      </c>
      <c r="B22" s="11" t="s">
        <v>99</v>
      </c>
      <c r="C22" s="11" t="s">
        <v>100</v>
      </c>
      <c r="D22" s="12" t="s">
        <v>101</v>
      </c>
      <c r="E22" s="12" t="s">
        <v>102</v>
      </c>
      <c r="F22" s="11" t="s">
        <v>103</v>
      </c>
      <c r="G22" s="13">
        <f t="shared" si="1"/>
        <v>250000</v>
      </c>
      <c r="H22" s="14">
        <f>250000</f>
        <v>250000</v>
      </c>
      <c r="I22" s="14"/>
      <c r="J22" s="14"/>
    </row>
    <row r="23" spans="1:10" ht="38.25">
      <c r="A23" s="11" t="s">
        <v>31</v>
      </c>
      <c r="B23" s="11" t="s">
        <v>32</v>
      </c>
      <c r="C23" s="11" t="s">
        <v>33</v>
      </c>
      <c r="D23" s="12" t="s">
        <v>34</v>
      </c>
      <c r="E23" s="12" t="s">
        <v>35</v>
      </c>
      <c r="F23" s="12" t="s">
        <v>75</v>
      </c>
      <c r="G23" s="13">
        <f t="shared" si="1"/>
        <v>2400000</v>
      </c>
      <c r="H23" s="14">
        <f>700000+700000+1000000</f>
        <v>2400000</v>
      </c>
      <c r="I23" s="14">
        <v>0</v>
      </c>
      <c r="J23" s="14">
        <v>0</v>
      </c>
    </row>
    <row r="24" spans="1:10" ht="51">
      <c r="A24" s="11" t="s">
        <v>36</v>
      </c>
      <c r="B24" s="11" t="s">
        <v>37</v>
      </c>
      <c r="C24" s="11" t="s">
        <v>33</v>
      </c>
      <c r="D24" s="12" t="s">
        <v>38</v>
      </c>
      <c r="E24" s="12" t="s">
        <v>35</v>
      </c>
      <c r="F24" s="12" t="s">
        <v>75</v>
      </c>
      <c r="G24" s="13">
        <f t="shared" si="1"/>
        <v>7841045</v>
      </c>
      <c r="H24" s="14">
        <f>6778495+482950</f>
        <v>7261445</v>
      </c>
      <c r="I24" s="14">
        <v>579600</v>
      </c>
      <c r="J24" s="14">
        <v>579600</v>
      </c>
    </row>
    <row r="25" spans="1:10" ht="38.25">
      <c r="A25" s="11" t="s">
        <v>39</v>
      </c>
      <c r="B25" s="11" t="s">
        <v>40</v>
      </c>
      <c r="C25" s="11" t="s">
        <v>33</v>
      </c>
      <c r="D25" s="12" t="s">
        <v>41</v>
      </c>
      <c r="E25" s="12" t="s">
        <v>35</v>
      </c>
      <c r="F25" s="12" t="s">
        <v>75</v>
      </c>
      <c r="G25" s="13">
        <f t="shared" si="1"/>
        <v>8071736</v>
      </c>
      <c r="H25" s="14">
        <f>650000+4000000+4423446-500000-300000-201710</f>
        <v>8071736</v>
      </c>
      <c r="I25" s="14">
        <v>0</v>
      </c>
      <c r="J25" s="14">
        <v>0</v>
      </c>
    </row>
    <row r="26" spans="1:10" ht="114.75">
      <c r="A26" s="26" t="s">
        <v>137</v>
      </c>
      <c r="B26" s="27">
        <v>6071</v>
      </c>
      <c r="C26" s="26" t="s">
        <v>138</v>
      </c>
      <c r="D26" s="28" t="s">
        <v>139</v>
      </c>
      <c r="E26" s="12" t="s">
        <v>140</v>
      </c>
      <c r="F26" s="12" t="s">
        <v>143</v>
      </c>
      <c r="G26" s="13">
        <f t="shared" si="1"/>
        <v>786417</v>
      </c>
      <c r="H26" s="14">
        <v>786417</v>
      </c>
      <c r="I26" s="14">
        <v>0</v>
      </c>
      <c r="J26" s="14">
        <v>0</v>
      </c>
    </row>
    <row r="27" spans="1:10" ht="25.5">
      <c r="A27" s="11" t="s">
        <v>109</v>
      </c>
      <c r="B27" s="23">
        <v>7130</v>
      </c>
      <c r="C27" s="11" t="s">
        <v>110</v>
      </c>
      <c r="D27" s="12" t="s">
        <v>111</v>
      </c>
      <c r="E27" s="11" t="s">
        <v>112</v>
      </c>
      <c r="F27" s="12" t="s">
        <v>123</v>
      </c>
      <c r="G27" s="13">
        <f t="shared" si="1"/>
        <v>453368</v>
      </c>
      <c r="H27" s="14">
        <f>349980+49988</f>
        <v>399968</v>
      </c>
      <c r="I27" s="14">
        <v>53400</v>
      </c>
      <c r="J27" s="14"/>
    </row>
    <row r="28" spans="1:10" ht="25.5">
      <c r="A28" s="19" t="s">
        <v>130</v>
      </c>
      <c r="B28" s="23">
        <v>7322</v>
      </c>
      <c r="C28" s="11" t="s">
        <v>114</v>
      </c>
      <c r="D28" s="12" t="s">
        <v>131</v>
      </c>
      <c r="E28" s="12" t="s">
        <v>135</v>
      </c>
      <c r="F28" s="11" t="s">
        <v>72</v>
      </c>
      <c r="G28" s="13">
        <f t="shared" si="1"/>
        <v>288622</v>
      </c>
      <c r="H28" s="14"/>
      <c r="I28" s="14">
        <v>288622</v>
      </c>
      <c r="J28" s="14">
        <v>288622</v>
      </c>
    </row>
    <row r="29" spans="1:10" ht="39" hidden="1">
      <c r="A29" s="11" t="s">
        <v>113</v>
      </c>
      <c r="B29" s="23">
        <v>7330</v>
      </c>
      <c r="C29" s="11" t="s">
        <v>114</v>
      </c>
      <c r="D29" s="12" t="s">
        <v>115</v>
      </c>
      <c r="E29" s="11" t="s">
        <v>26</v>
      </c>
      <c r="F29" s="12" t="s">
        <v>76</v>
      </c>
      <c r="G29" s="13">
        <f t="shared" si="1"/>
        <v>0</v>
      </c>
      <c r="H29" s="14"/>
      <c r="I29" s="14"/>
      <c r="J29" s="14"/>
    </row>
    <row r="30" spans="1:10" ht="47.25" customHeight="1">
      <c r="A30" s="19" t="s">
        <v>126</v>
      </c>
      <c r="B30" s="23">
        <v>7370</v>
      </c>
      <c r="C30" s="19" t="s">
        <v>91</v>
      </c>
      <c r="D30" s="12" t="s">
        <v>125</v>
      </c>
      <c r="E30" s="11" t="s">
        <v>119</v>
      </c>
      <c r="F30" s="11" t="s">
        <v>76</v>
      </c>
      <c r="G30" s="13">
        <f t="shared" si="1"/>
        <v>1534544</v>
      </c>
      <c r="H30" s="14">
        <f>1699200+35231-199887</f>
        <v>1534544</v>
      </c>
      <c r="I30" s="14">
        <v>0</v>
      </c>
      <c r="J30" s="14">
        <v>0</v>
      </c>
    </row>
    <row r="31" spans="1:10" ht="38.25">
      <c r="A31" s="11" t="s">
        <v>116</v>
      </c>
      <c r="B31" s="11" t="s">
        <v>117</v>
      </c>
      <c r="C31" s="11" t="s">
        <v>91</v>
      </c>
      <c r="D31" s="12" t="s">
        <v>118</v>
      </c>
      <c r="E31" s="12" t="s">
        <v>119</v>
      </c>
      <c r="F31" s="11" t="s">
        <v>76</v>
      </c>
      <c r="G31" s="13">
        <f t="shared" si="1"/>
        <v>353808</v>
      </c>
      <c r="H31" s="14"/>
      <c r="I31" s="14">
        <f>203808+150000</f>
        <v>353808</v>
      </c>
      <c r="J31" s="14">
        <f>203808+150000</f>
        <v>353808</v>
      </c>
    </row>
    <row r="32" spans="1:10" ht="38.25">
      <c r="A32" s="19" t="s">
        <v>90</v>
      </c>
      <c r="B32" s="19">
        <v>7680</v>
      </c>
      <c r="C32" s="19" t="s">
        <v>91</v>
      </c>
      <c r="D32" s="20" t="s">
        <v>88</v>
      </c>
      <c r="E32" s="20" t="s">
        <v>89</v>
      </c>
      <c r="F32" s="20" t="s">
        <v>76</v>
      </c>
      <c r="G32" s="21">
        <v>8254</v>
      </c>
      <c r="H32" s="22">
        <v>8254</v>
      </c>
      <c r="I32" s="14"/>
      <c r="J32" s="14" t="s">
        <v>120</v>
      </c>
    </row>
    <row r="33" spans="1:13" ht="51">
      <c r="A33" s="11" t="s">
        <v>42</v>
      </c>
      <c r="B33" s="11" t="s">
        <v>43</v>
      </c>
      <c r="C33" s="11" t="s">
        <v>44</v>
      </c>
      <c r="D33" s="12" t="s">
        <v>45</v>
      </c>
      <c r="E33" s="12" t="s">
        <v>46</v>
      </c>
      <c r="F33" s="11" t="s">
        <v>77</v>
      </c>
      <c r="G33" s="13">
        <f t="shared" si="1"/>
        <v>200000</v>
      </c>
      <c r="H33" s="14">
        <v>200000</v>
      </c>
      <c r="I33" s="14">
        <v>0</v>
      </c>
      <c r="J33" s="14">
        <v>0</v>
      </c>
    </row>
    <row r="34" spans="1:13" ht="25.5">
      <c r="A34" s="11" t="s">
        <v>47</v>
      </c>
      <c r="B34" s="11" t="s">
        <v>48</v>
      </c>
      <c r="C34" s="11" t="s">
        <v>44</v>
      </c>
      <c r="D34" s="12" t="s">
        <v>92</v>
      </c>
      <c r="E34" s="12" t="s">
        <v>49</v>
      </c>
      <c r="F34" s="12" t="s">
        <v>78</v>
      </c>
      <c r="G34" s="13">
        <f t="shared" si="1"/>
        <v>6177336</v>
      </c>
      <c r="H34" s="14">
        <f>5857668+319668</f>
        <v>6177336</v>
      </c>
      <c r="I34" s="14">
        <v>0</v>
      </c>
      <c r="J34" s="14">
        <v>0</v>
      </c>
    </row>
    <row r="35" spans="1:13" ht="51">
      <c r="A35" s="11" t="s">
        <v>50</v>
      </c>
      <c r="B35" s="11" t="s">
        <v>51</v>
      </c>
      <c r="C35" s="11" t="s">
        <v>52</v>
      </c>
      <c r="D35" s="12" t="s">
        <v>53</v>
      </c>
      <c r="E35" s="12" t="s">
        <v>54</v>
      </c>
      <c r="F35" s="12" t="s">
        <v>79</v>
      </c>
      <c r="G35" s="13">
        <f t="shared" si="1"/>
        <v>5200</v>
      </c>
      <c r="H35" s="14">
        <v>0</v>
      </c>
      <c r="I35" s="14">
        <v>5200</v>
      </c>
      <c r="J35" s="14">
        <v>0</v>
      </c>
    </row>
    <row r="36" spans="1:13" ht="60" customHeight="1">
      <c r="A36" s="11" t="s">
        <v>104</v>
      </c>
      <c r="B36" s="11" t="s">
        <v>105</v>
      </c>
      <c r="C36" s="11" t="s">
        <v>68</v>
      </c>
      <c r="D36" s="12" t="s">
        <v>106</v>
      </c>
      <c r="E36" s="12" t="s">
        <v>107</v>
      </c>
      <c r="F36" s="12" t="s">
        <v>108</v>
      </c>
      <c r="G36" s="13">
        <f t="shared" si="1"/>
        <v>187200</v>
      </c>
      <c r="H36" s="14">
        <v>187200</v>
      </c>
      <c r="I36" s="14"/>
      <c r="J36" s="14"/>
      <c r="L36" s="24"/>
    </row>
    <row r="37" spans="1:13" ht="60" customHeight="1">
      <c r="A37" s="11" t="s">
        <v>104</v>
      </c>
      <c r="B37" s="11" t="s">
        <v>105</v>
      </c>
      <c r="C37" s="11" t="s">
        <v>68</v>
      </c>
      <c r="D37" s="12" t="s">
        <v>106</v>
      </c>
      <c r="E37" s="11" t="s">
        <v>119</v>
      </c>
      <c r="F37" s="11" t="s">
        <v>76</v>
      </c>
      <c r="G37" s="13">
        <f t="shared" si="1"/>
        <v>110000</v>
      </c>
      <c r="H37" s="14">
        <f>55000+55000</f>
        <v>110000</v>
      </c>
      <c r="I37" s="14"/>
      <c r="J37" s="14"/>
    </row>
    <row r="38" spans="1:13" ht="30" customHeight="1">
      <c r="A38" s="7" t="s">
        <v>55</v>
      </c>
      <c r="B38" s="7" t="s">
        <v>14</v>
      </c>
      <c r="C38" s="7" t="s">
        <v>14</v>
      </c>
      <c r="D38" s="8" t="s">
        <v>56</v>
      </c>
      <c r="E38" s="8" t="s">
        <v>14</v>
      </c>
      <c r="F38" s="8" t="s">
        <v>14</v>
      </c>
      <c r="G38" s="9">
        <f>G39</f>
        <v>3822587</v>
      </c>
      <c r="H38" s="9">
        <f t="shared" ref="H38:J38" si="2">H39</f>
        <v>3822587</v>
      </c>
      <c r="I38" s="9">
        <f t="shared" si="2"/>
        <v>0</v>
      </c>
      <c r="J38" s="9">
        <f t="shared" si="2"/>
        <v>0</v>
      </c>
    </row>
    <row r="39" spans="1:13" ht="33" customHeight="1">
      <c r="A39" s="7" t="s">
        <v>57</v>
      </c>
      <c r="B39" s="7" t="s">
        <v>14</v>
      </c>
      <c r="C39" s="7" t="s">
        <v>14</v>
      </c>
      <c r="D39" s="8" t="s">
        <v>56</v>
      </c>
      <c r="E39" s="8" t="s">
        <v>14</v>
      </c>
      <c r="F39" s="8" t="s">
        <v>14</v>
      </c>
      <c r="G39" s="9">
        <f>SUM(G40:G42)</f>
        <v>3822587</v>
      </c>
      <c r="H39" s="9">
        <f t="shared" ref="H39:J39" si="3">SUM(H40:H42)</f>
        <v>3822587</v>
      </c>
      <c r="I39" s="9">
        <f t="shared" si="3"/>
        <v>0</v>
      </c>
      <c r="J39" s="9">
        <f t="shared" si="3"/>
        <v>0</v>
      </c>
    </row>
    <row r="40" spans="1:13" ht="44.25" customHeight="1">
      <c r="A40" s="11" t="s">
        <v>81</v>
      </c>
      <c r="B40" s="17">
        <v>1141</v>
      </c>
      <c r="C40" s="11" t="s">
        <v>60</v>
      </c>
      <c r="D40" s="12" t="s">
        <v>82</v>
      </c>
      <c r="E40" s="12" t="s">
        <v>83</v>
      </c>
      <c r="F40" s="11" t="s">
        <v>84</v>
      </c>
      <c r="G40" s="13">
        <f t="shared" ref="G40:G42" si="4">H40+I40</f>
        <v>3575687</v>
      </c>
      <c r="H40" s="14">
        <v>3575687</v>
      </c>
      <c r="I40" s="14"/>
      <c r="J40" s="14"/>
    </row>
    <row r="41" spans="1:13" ht="33" customHeight="1">
      <c r="A41" s="11" t="s">
        <v>58</v>
      </c>
      <c r="B41" s="11" t="s">
        <v>59</v>
      </c>
      <c r="C41" s="11" t="s">
        <v>60</v>
      </c>
      <c r="D41" s="12" t="s">
        <v>61</v>
      </c>
      <c r="E41" s="12" t="s">
        <v>62</v>
      </c>
      <c r="F41" s="11" t="s">
        <v>80</v>
      </c>
      <c r="G41" s="13">
        <f t="shared" si="4"/>
        <v>246900</v>
      </c>
      <c r="H41" s="14">
        <v>246900</v>
      </c>
      <c r="I41" s="14">
        <v>0</v>
      </c>
      <c r="J41" s="14">
        <v>0</v>
      </c>
    </row>
    <row r="42" spans="1:13" ht="51" hidden="1" customHeight="1">
      <c r="A42" s="11" t="s">
        <v>128</v>
      </c>
      <c r="B42" s="17">
        <v>7321</v>
      </c>
      <c r="C42" s="11" t="s">
        <v>114</v>
      </c>
      <c r="D42" s="12" t="s">
        <v>129</v>
      </c>
      <c r="E42" s="11" t="s">
        <v>119</v>
      </c>
      <c r="F42" s="12" t="s">
        <v>108</v>
      </c>
      <c r="G42" s="13">
        <f t="shared" si="4"/>
        <v>0</v>
      </c>
      <c r="H42" s="14"/>
      <c r="I42" s="14"/>
      <c r="J42" s="14"/>
    </row>
    <row r="43" spans="1:13" ht="25.5">
      <c r="A43" s="7" t="s">
        <v>63</v>
      </c>
      <c r="B43" s="7" t="s">
        <v>14</v>
      </c>
      <c r="C43" s="7" t="s">
        <v>14</v>
      </c>
      <c r="D43" s="8" t="s">
        <v>64</v>
      </c>
      <c r="E43" s="8" t="s">
        <v>14</v>
      </c>
      <c r="F43" s="8" t="s">
        <v>14</v>
      </c>
      <c r="G43" s="9">
        <f>G44</f>
        <v>13028870.560000001</v>
      </c>
      <c r="H43" s="9">
        <f>H44</f>
        <v>13028870.560000001</v>
      </c>
      <c r="I43" s="10">
        <v>0</v>
      </c>
      <c r="J43" s="10">
        <v>0</v>
      </c>
    </row>
    <row r="44" spans="1:13" ht="25.5">
      <c r="A44" s="7" t="s">
        <v>65</v>
      </c>
      <c r="B44" s="7" t="s">
        <v>14</v>
      </c>
      <c r="C44" s="7" t="s">
        <v>14</v>
      </c>
      <c r="D44" s="8" t="s">
        <v>64</v>
      </c>
      <c r="E44" s="8" t="s">
        <v>14</v>
      </c>
      <c r="F44" s="8" t="s">
        <v>14</v>
      </c>
      <c r="G44" s="9">
        <f>G45</f>
        <v>13028870.560000001</v>
      </c>
      <c r="H44" s="9">
        <f>H45</f>
        <v>13028870.560000001</v>
      </c>
      <c r="I44" s="10">
        <v>0</v>
      </c>
      <c r="J44" s="10">
        <v>0</v>
      </c>
    </row>
    <row r="45" spans="1:13" ht="38.25">
      <c r="A45" s="11" t="s">
        <v>66</v>
      </c>
      <c r="B45" s="11" t="s">
        <v>67</v>
      </c>
      <c r="C45" s="11" t="s">
        <v>68</v>
      </c>
      <c r="D45" s="12" t="s">
        <v>69</v>
      </c>
      <c r="E45" s="12" t="s">
        <v>119</v>
      </c>
      <c r="F45" s="11" t="s">
        <v>76</v>
      </c>
      <c r="G45" s="13">
        <f>H45</f>
        <v>13028870.560000001</v>
      </c>
      <c r="H45" s="14">
        <f>133294+1332736.56+2009000+9549740+4100</f>
        <v>13028870.560000001</v>
      </c>
      <c r="I45" s="14">
        <v>0</v>
      </c>
      <c r="J45" s="14">
        <v>0</v>
      </c>
    </row>
    <row r="46" spans="1:13" ht="19.5" customHeight="1">
      <c r="A46" s="15" t="s">
        <v>71</v>
      </c>
      <c r="B46" s="15" t="s">
        <v>71</v>
      </c>
      <c r="C46" s="15" t="s">
        <v>71</v>
      </c>
      <c r="D46" s="16" t="s">
        <v>70</v>
      </c>
      <c r="E46" s="16" t="s">
        <v>71</v>
      </c>
      <c r="F46" s="16" t="s">
        <v>71</v>
      </c>
      <c r="G46" s="9">
        <f>G43+G38+G12</f>
        <v>53108219.560000002</v>
      </c>
      <c r="H46" s="9">
        <f>H43+H38+H12</f>
        <v>51827589.560000002</v>
      </c>
      <c r="I46" s="9">
        <f>I43+I38+I12</f>
        <v>1280630</v>
      </c>
      <c r="J46" s="9">
        <f>J43+J38+J12</f>
        <v>1222030</v>
      </c>
      <c r="M46" s="24"/>
    </row>
    <row r="48" spans="1:13">
      <c r="A48" s="29"/>
      <c r="B48" s="29"/>
      <c r="C48" s="29"/>
      <c r="D48" s="29"/>
      <c r="E48" s="29"/>
      <c r="F48" s="29"/>
      <c r="G48" s="29"/>
      <c r="H48" s="29"/>
      <c r="I48" s="29"/>
      <c r="J48" s="29"/>
      <c r="M48" s="24"/>
    </row>
    <row r="50" spans="2:6" s="18" customFormat="1" ht="15.75">
      <c r="B50" s="18" t="s">
        <v>133</v>
      </c>
      <c r="F50" s="18" t="s">
        <v>134</v>
      </c>
    </row>
  </sheetData>
  <mergeCells count="11">
    <mergeCell ref="A48:J48"/>
    <mergeCell ref="A5:J5"/>
    <mergeCell ref="A9:A10"/>
    <mergeCell ref="B9:B10"/>
    <mergeCell ref="C9:C10"/>
    <mergeCell ref="D9:D10"/>
    <mergeCell ref="E9:E10"/>
    <mergeCell ref="F9:F10"/>
    <mergeCell ref="G9:G10"/>
    <mergeCell ref="H9:H10"/>
    <mergeCell ref="I9:J9"/>
  </mergeCells>
  <printOptions horizontalCentered="1"/>
  <pageMargins left="0.19685039370078741" right="0.19685039370078741" top="1.1811023622047245" bottom="0.19685039370078741" header="0.59055118110236227" footer="0"/>
  <pageSetup paperSize="9" scale="72" fitToHeight="500" orientation="landscape" r:id="rId1"/>
  <headerFooter differentFirst="1" scaleWithDoc="0">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2023-12-08T07:34:18Z</cp:lastPrinted>
  <dcterms:created xsi:type="dcterms:W3CDTF">2022-01-17T09:53:34Z</dcterms:created>
  <dcterms:modified xsi:type="dcterms:W3CDTF">2023-12-08T07:34:53Z</dcterms:modified>
</cp:coreProperties>
</file>