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810" windowWidth="10875" windowHeight="6420" tabRatio="331" activeTab="0"/>
  </bookViews>
  <sheets>
    <sheet name="додаток 3а " sheetId="1" r:id="rId1"/>
  </sheets>
  <externalReferences>
    <externalReference r:id="rId4"/>
  </externalReferences>
  <definedNames>
    <definedName name="Hy">#REF!</definedName>
    <definedName name="Kys">#REF!</definedName>
    <definedName name="Кyn">#REF!</definedName>
    <definedName name="Куl">#REF!</definedName>
    <definedName name="_xlnm.Print_Area" localSheetId="0">'додаток 3а '!$A$1:$M$170</definedName>
  </definedNames>
  <calcPr fullCalcOnLoad="1"/>
</workbook>
</file>

<file path=xl/sharedStrings.xml><?xml version="1.0" encoding="utf-8"?>
<sst xmlns="http://schemas.openxmlformats.org/spreadsheetml/2006/main" count="329" uniqueCount="194">
  <si>
    <t>0611100 "Надання спеціальної освіти школами естетичного виховання (музичними, художніми, хореографічними, театральними, хоровими, мистецькими)"</t>
  </si>
  <si>
    <t>Капітальний ремонт туалетів Прибузької ЗОШ Галицинівської сільської ради за рахунок спіфінансування з сільського бюджету</t>
  </si>
  <si>
    <t>лінолеум (140м2*360 грн) для Українківської ЗОШ</t>
  </si>
  <si>
    <t>видалення сухостійких дерев на території Лупарівської ЗОШ, Лиманівської ЗОШ,Галицинівської ЗОШ І-ІІІ ст.. в с. Лупарево,с.Лимани та с. Галицинове   Вітовського р-ну Миколаївської області – 40000,00 грн.;</t>
  </si>
  <si>
    <t>Капітальний ремонт покрівлі  Лупарівської ЗОШ</t>
  </si>
  <si>
    <t xml:space="preserve">заробітна плата </t>
  </si>
  <si>
    <t xml:space="preserve">наукова та навчально- методична література </t>
  </si>
  <si>
    <t>матеріали для проведення семінарів,конференцій,практикумів,навчання</t>
  </si>
  <si>
    <t>проведення навчання,практикумів з питань загальної середньої освіти</t>
  </si>
  <si>
    <t>послуги для поведення "свята Вчителя"</t>
  </si>
  <si>
    <t xml:space="preserve">0611162 інші програми та заходи у сфері освіти </t>
  </si>
  <si>
    <t>разом по коду 0611162</t>
  </si>
  <si>
    <t>Придбання СІП кабелю  для с Лимани, Лупареве, Прибузьке</t>
  </si>
  <si>
    <t>Кабель СІП (4х70;4х50;4х35;4х25;4х16;2х16;)</t>
  </si>
  <si>
    <t>Стояк З/б</t>
  </si>
  <si>
    <t>Кріплення підкосу</t>
  </si>
  <si>
    <t>Траверса</t>
  </si>
  <si>
    <t>Хомут</t>
  </si>
  <si>
    <t>ізолятор/ковпачок</t>
  </si>
  <si>
    <t>Автоматичний вимикач в ТП</t>
  </si>
  <si>
    <t>Кабельні наконечники алюмінієві</t>
  </si>
  <si>
    <t>Залискач натяжний  різний</t>
  </si>
  <si>
    <t>Затискач проколюючий різний</t>
  </si>
  <si>
    <t>Затискач підтримуючий</t>
  </si>
  <si>
    <t>Затискач для заземлення</t>
  </si>
  <si>
    <t>Сталь кругла різного діаметру</t>
  </si>
  <si>
    <t>Гофро-труба</t>
  </si>
  <si>
    <t>Бандаж стальний гак/стрічка</t>
  </si>
  <si>
    <t>Стальна стрічка</t>
  </si>
  <si>
    <t>Гак Фасадний</t>
  </si>
  <si>
    <t>Кріплення гофри до фасаду</t>
  </si>
  <si>
    <t>Установка модемів на газових лічильниках, та заміна вузла обліку, встановлення сигналізації</t>
  </si>
  <si>
    <t>Разом по коду 0117362</t>
  </si>
  <si>
    <t>4*</t>
  </si>
  <si>
    <t>0117362"Виконання інвестиційних проектів в рамках формування інфраструктури об`єднаних територіальних громад"</t>
  </si>
  <si>
    <t>Автопідйомник телескопічний 22м та Аварійний ремонтно-відновлювальний автомобіль</t>
  </si>
  <si>
    <t>4* Передача коштів, що передаються із загального фонду бюджету до бюджету розвитку спеціального фонду за рахунок  Субвенція з державного бюджету місцевим бюджетам на формування інфраструктури об’єднаних територіальних громад на 2019 рік у сумі 3 594 500грн</t>
  </si>
  <si>
    <t>Придбання автомобілю</t>
  </si>
  <si>
    <t>поточний ремонт приміщення Україківської ЗОШ   під Центр Освіти для Дорослих</t>
  </si>
  <si>
    <t xml:space="preserve">Виготовлення ПКД та проведення робіт по об'єкту "Капітальний ремонт приміщень споруди ФАПу в с.Степова Долина Вітовського району Миколаївської області" з експертизою та технаглядом </t>
  </si>
  <si>
    <t>0117461 "Утримання та розвиток автомобільних доріг та дорожньої інфраструктури за рахунок коштів місцевого бюджету"</t>
  </si>
  <si>
    <t>Разом по коду 0117461</t>
  </si>
  <si>
    <t>експертиза проектної документації за всіма напрямами за робочим проектом "Капітальний ремонт будинку культури по вул. Соборній ,3 в с.Українка, Вітовського району Микоалївської області</t>
  </si>
  <si>
    <t>зменшення асигнувань на капітальний ремонт їдальні Галицинівської ЗОШ І-ІІІ ступенів; виготовлення Проектно-кошторисної документації з експертизою</t>
  </si>
  <si>
    <t>зменшення асигнувань на капітальниц ремонт коридорів1 поверху Галицинівської ЗОШ І-ІІІ ступенів (в т.ч. виготовлення ПКД та експертизи проекта)</t>
  </si>
  <si>
    <t>збільшення асигнувань  на капітальний ремонт їдальні та коридорів 1 поверху Галицинівської ЗОШ І-ІІІ ступенів (в т.ч. виготовлення ПКД та експертиза проєкта)</t>
  </si>
  <si>
    <t>закупівля матеріалів для обладання внутрішніх туалетів Прибузької ЗОШ</t>
  </si>
  <si>
    <t>перерозподіл асигнувань з об'єкту: капітальний ремонт туалетів Прибузької ЗОШ Галицинівської сільської ради за рахунок субвенції з місцевого бюджету за рахунок залишку освітньої субвенції</t>
  </si>
  <si>
    <t>5*</t>
  </si>
  <si>
    <t>5* перерозподіл асигнуваньз видатків розвитку на видатки споживання  з об'єкту: капітальний ремонт туалетів Прибузької ЗОШ Галицинівської сільської ради на придбання закупівлю матеріалів для обладнання внутрішніх туалетів Прибузької ЗОШ за рахунок субвенції з місцевого бюджету за рахунок залишку освітньої субвенції, що утворився на початок бюджетного періоду (КБКД 41051100 на суму 29 061 грн.)</t>
  </si>
  <si>
    <t>5* - 29061   1* - 3230</t>
  </si>
  <si>
    <t>Поточний ремонт дороги по вул Будівельників в с.Лимани</t>
  </si>
  <si>
    <t>1* Залучення вільного залишку коштів станом на 01.01.2019 року у сумі 2 671 070грн.</t>
  </si>
  <si>
    <t>6* Передача коштів, що передаються із загального фонду бюджету до бюджету розвитку спеціального фонду за рахунок залучення коштів вільного залишку (БКФБ 208400) на суму 4 020 336 грн.</t>
  </si>
  <si>
    <t xml:space="preserve">3*  перерозподіл бюджетних призначень по головному розпоряднику  -  Відділу освіти, культури, молоді та спорту    на загальну суму 2 163 256 грн. (в т.ч. коштів переданих до бюджету розвитку за рахунок вільного залишку станомна 1.01.2019 року 634 783грн)          
</t>
  </si>
  <si>
    <t>до рішення Галицинівської  сільської ради "Про внесення змін до бюджету Галицинівської сільської ради на 2019 рік" від 25.06.2019 року №2</t>
  </si>
  <si>
    <t>7* Передача коштів, що передаються із загального фонду бюджету до бюджету розвитку спеціального фонду за рахунок  субвенції з державного бюджету місцевим бюджетам на здійснення заходів щодо соціально-економічного розвитку територій у сумі 3 000грн</t>
  </si>
  <si>
    <t>0117363 "Виконання інвестиційних проектів в рамках здійснення заходів щодо соціально-економічного розвитку окремих територій"</t>
  </si>
  <si>
    <t>Придбання слухового апарату SAFARI 300 BTE Super Power для Галицинівського Центру первинної медико-санітарної допомоги, Галицинівської сільської ради, вул. Центральна, 1, с. Галицинове Вітовського району Миколаївської області</t>
  </si>
  <si>
    <t>2* перерозподіл бюджетних призначень по головному розпоряднику  - сільській раді   на загальну суму 10 715 500грн., з них передача коштів загального фонду до бюджету розвитку спеціального фонду в сумі 5 130 700 грн. за рахунок залучення коштів вільного залишку  станом на 01.01.2019 року</t>
  </si>
  <si>
    <t xml:space="preserve">придбання комплектів меблів   для медіацентрів </t>
  </si>
  <si>
    <t>зменшення асигнувань на Медіацентр 3 шт. (Лиманівський, Галицинівській, Українківський ЗЗСО)</t>
  </si>
  <si>
    <t>збільшення асигнувань на обладнання для медіацентрів</t>
  </si>
  <si>
    <t>Мета призначення</t>
  </si>
  <si>
    <t>в т.ч.</t>
  </si>
  <si>
    <t>РАЗОМ</t>
  </si>
  <si>
    <t>Зміни</t>
  </si>
  <si>
    <t>№№ пп.</t>
  </si>
  <si>
    <t>Збільшення (+)</t>
  </si>
  <si>
    <t>КВК</t>
  </si>
  <si>
    <t>ЗМІНИ</t>
  </si>
  <si>
    <t>Джерело</t>
  </si>
  <si>
    <t>Зменшення                  (-)</t>
  </si>
  <si>
    <t>Код тимчасової класифікації видатків та кредитування місцевих бюджетів (КТКВК)</t>
  </si>
  <si>
    <t>01</t>
  </si>
  <si>
    <t>1. ЗАГАЛЬНИЙ ФОНД</t>
  </si>
  <si>
    <t>Видатки споживання</t>
  </si>
  <si>
    <t>Оплата праці</t>
  </si>
  <si>
    <t>комунальні послуги та енергоносії</t>
  </si>
  <si>
    <t>Видатки розвитку</t>
  </si>
  <si>
    <t xml:space="preserve">                          обсягів асигнувань  загального   та спеціального фондів</t>
  </si>
  <si>
    <t>Всього по  загальному та спеціальному  фонду бюджету</t>
  </si>
  <si>
    <t xml:space="preserve">                                          Галицинівська    сільська  рада</t>
  </si>
  <si>
    <t>тис. грн.</t>
  </si>
  <si>
    <t>1*</t>
  </si>
  <si>
    <t>2. СПЕЦІАЛЬНИЙ ФОНД</t>
  </si>
  <si>
    <t>0116030 "Організація благоустрою населених пунктів"</t>
  </si>
  <si>
    <t>Разом по спеціальному фонду</t>
  </si>
  <si>
    <t>Сільський голова                                                                                     _________________ І.В. Назар</t>
  </si>
  <si>
    <t>Разом по коду 0116030</t>
  </si>
  <si>
    <t>Разом по коду 0112111</t>
  </si>
  <si>
    <t>06</t>
  </si>
  <si>
    <t>Відділ освіти, культури, молоді та спорту</t>
  </si>
  <si>
    <t>0611010 "Надання дошкільної освіти"</t>
  </si>
  <si>
    <t>Разом по коду 0611010</t>
  </si>
  <si>
    <t>0611020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</si>
  <si>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Разом по коду 0611020</t>
  </si>
  <si>
    <t>Разом по коду 0611161</t>
  </si>
  <si>
    <t>Разом по загальному фонду</t>
  </si>
  <si>
    <t>0614060 "Забезпечення діяльності палаців i будинків культури, клубів, центрів дозвілля та iнших клубних закладів"</t>
  </si>
  <si>
    <t>Всього по  загальному та спеціальному  фонду по Відділу ОКМС</t>
  </si>
  <si>
    <t>Всього по  загальному та спеціальному  фонду по Галицинівській сільській раді</t>
  </si>
  <si>
    <t>2*</t>
  </si>
  <si>
    <t>7*</t>
  </si>
  <si>
    <t xml:space="preserve">                       сільського бюджету    на  2019  рік.</t>
  </si>
  <si>
    <t>0110150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</t>
  </si>
  <si>
    <t>0116013"Забезпечення діяльності водопровідно-каналізаційного господарства"</t>
  </si>
  <si>
    <t>0112111 "Первинна медична допомога населенню, що надається центрами первинної медичної (медико-санітарної) допомоги"</t>
  </si>
  <si>
    <t>0117370 "Реалізація інших заходів щодо соціально-економічного розвитку територій"</t>
  </si>
  <si>
    <t>Придбання комплекту сонячних панелей 3кВт з інвектором та акумулятором</t>
  </si>
  <si>
    <t>Разом по коду 0117370</t>
  </si>
  <si>
    <t>Разом по коду 0117363</t>
  </si>
  <si>
    <t>нарахування на заробітну плату</t>
  </si>
  <si>
    <t>Разом по коду 0614060</t>
  </si>
  <si>
    <t>разом по коду 0611020</t>
  </si>
  <si>
    <t>3*</t>
  </si>
  <si>
    <t>Разом по коду 0110150</t>
  </si>
  <si>
    <t>Разом по коду 6013</t>
  </si>
  <si>
    <t>6*</t>
  </si>
  <si>
    <t>Разом по коду 0117325</t>
  </si>
  <si>
    <t>Додаток №3а</t>
  </si>
  <si>
    <t>Виконання робіт по об'єкту "Реконструкція спортивного майданчика  із гумовим покриттям у рамках проекту "Спорт для всіх" по вул. Шкільна, 8 в с.Українка Вітовського району Миколаївської області", виготовлення проектно-кошторисної документації з експертизою, проведення технічного та авторського нагляду</t>
  </si>
  <si>
    <t>Виконання  робіт по об'єкту "Реконструкція спортивного майданчика  із гумовим покриттям у рамках проекту "Спорт для всіх" по вул. Шкільна, 19 в с.Лупареве Вітовського району Миколаївської області" виготовлення проектно-кошторисної документації з експертизою, проведення технічного та авторського нагляду</t>
  </si>
  <si>
    <t xml:space="preserve">Виконання  робіт по об'єкту "Реконструкція спортивного майданчика  із гумовим покриттям у рамках проекту "Спорт для всіх" по вул. Миру, 23 в с.Галицинове  Вітовського району Миколаївської області"виготовлення проектно-кошторисної документації з експертизою, проведення технічного та авторського нагляду </t>
  </si>
  <si>
    <t>Виконання  робіт по об'єкту "Реконструкція спортивного майданчика  із Штучним покриттям у рамках проекту "Спорт для всіх" по вул. Шкільна, 19 в с.Лупареве Вітовського району Миколаївської області" виготовлення проектно-кошторисної документації з експертизою, проведення технічного та авторського нагляду</t>
  </si>
  <si>
    <t xml:space="preserve">Виконання  робіт по об'єкту "Реконструкція спортивного майданчика  із Штучним  покриттям у рамках проекту "Спорт для всіх" по вул. Миру, 23 в с.Галицинове  Вітовського району Миколаївської області"виготовлення проектно-кошторисної документації з експертизою, проведення технічного та авторського нагляду </t>
  </si>
  <si>
    <t>Виконання робіт по об'єкту "Реконструкція спортивного майданчика  із штучним покриттям у рамках проекту "Спорт для всіх" по вул. Шкільна, 8 в с.Українка Вітовського району Миколаївської області", виготовлення проектно-кошторисної документації з експертизою, проведення технічного та авторського нагляду</t>
  </si>
  <si>
    <t xml:space="preserve">послуги підєднання електроустановок до електричних мереж </t>
  </si>
  <si>
    <t>поточний ремонт внутрішніх електричних мереж  адмінбудівлі за адресою Центральна 1 в с.Галицинове</t>
  </si>
  <si>
    <t>встановлення системи відеонагляду в адмінбудівлі за адресою вул Центральна 1  в с.Галицинове</t>
  </si>
  <si>
    <t>Поточний рмеонт приміщень абмінбудівлі за адресою вул Центральна 1 в с.Галицинове</t>
  </si>
  <si>
    <t>Лавки ковані металеві</t>
  </si>
  <si>
    <t xml:space="preserve">Поточний рмеонт освітлення по вул Піщана та Лісна в с.Галицинове </t>
  </si>
  <si>
    <t xml:space="preserve">Поточний ремонт дорожнього покриття  по вул Сільській  в с Лупарево Галицинівської сільської ради </t>
  </si>
  <si>
    <t>0119770"Інші субвенції з місцевого бюджету"</t>
  </si>
  <si>
    <t>Субвенція районному бюджету Вітовського району  для:  Районної комунальної  ДЮСШ на енергоносії</t>
  </si>
  <si>
    <t>разом по коду 9770</t>
  </si>
  <si>
    <t>Капітальний ремонт майстерні  в Лупарівській ЗОШ І-ІІІст під створення філії центру освіти для дорослих Галицинівської сільської ради та технічний нагляд</t>
  </si>
  <si>
    <t>придбання принтеру лазерного</t>
  </si>
  <si>
    <t xml:space="preserve">придбання МФУ </t>
  </si>
  <si>
    <t xml:space="preserve"> Поточний ремонт аврїйних ділянок водогонів в с. Лимани та Лупареве Вітовського</t>
  </si>
  <si>
    <t xml:space="preserve">Поточний ремонт, зварювальні роботи із використанням висотної вишки (22метри) куполу башти Рожновського по вулиці Новостройна в с.Лимани Вітовського району </t>
  </si>
  <si>
    <t>поточний ремонт електропостачання дитячого навчального закладу Галицинівської сільської ради за адресою: вул.Центральна, 118 с.Лимани Вітовсього району Миколаївської області в тому числі виготовлення ПКД</t>
  </si>
  <si>
    <t>металопластикові  перегородки для Галицинівської ЗОШ 10,104 кв.м *2380,00 грн/м.кв.= 24048</t>
  </si>
  <si>
    <t>блоки дверні металопластикові для  Лиманівської ЗОШ (10 шт*9788,00 грн)</t>
  </si>
  <si>
    <t xml:space="preserve">ролетні жалюзі для шкіл ( 150000,00 грн). в  т. ч.(Галицинівська ЗОШ- 30000,00грн; Лиманівська ЗОШ-30000,00грн; Лупарівська ЗОШ-30000,00 грн; Прибузька ЗОШ-30000,00 грн; Українківська ЗОШ-30000,00 грн) </t>
  </si>
  <si>
    <t xml:space="preserve"> столів виробничих 29 шт*4140,00 на загальну суму 120060,00 грн .(Галицинівська ЗОШ- 8 шт*4140,00грн; Лиманівська ЗОШ -8 шт*4140,00 грн; Прибузька ЗОШ8 шт*4140,00грн; Українківська ЗОШ-5 шт*4140,00 грн)</t>
  </si>
  <si>
    <t xml:space="preserve">стелажі виробничі для посуду 10 шт*3500,00 грн=35000,00 грн(Галицинівська ЗОШ-3 шт* 3500,00грн; Лиманівська ЗОШ-3 шт* 3500,00грн; грн; Прибузька ЗОШ3 шт* 3500,00грн; Українківська ЗОШ1 шт*3500,00 грн) </t>
  </si>
  <si>
    <t xml:space="preserve">ванна мийна 2-х секційна 5 шт*5000,00 грн(Галицинівська ЗОШ-2 шт* 5000,00грн; Лиманівська ЗОШ-1 шт* 5000,00грн; грн; Прибузька ЗОШ2шт* 5000,00грн; </t>
  </si>
  <si>
    <t xml:space="preserve">ванна мийна 3-х секційна3 шт*5500,00 грн(Галицинівська ЗОШ-1 шт* 5500,00грн; Лиманівська ЗОШ-1 шт* 5500,00грн; грн; Прибузька ЗОШ2шт* 5500,00грн; </t>
  </si>
  <si>
    <t xml:space="preserve">навчальне обладнання для кабінету хімії               5 к-тів*2400,00=12000,00 грн.(Галицинівська ЗОШ- 1*2400,00грн; Лиманівська ЗОШ-1*2400,00грн;Лупарівська ЗОШ-1*2400,00грн;  грн; Прибузька ЗОШ-1*2400,00грн; Українківська ЗОШ-1*2400,00грн;) </t>
  </si>
  <si>
    <t>планування та улаштування ділянки під баскетбольне  поле ті ліквідація стихійного звалища на території Лиманівської ЗОШ в с.Лимани Вітовського району Миколаївської області</t>
  </si>
  <si>
    <t xml:space="preserve"> послуги з гідрохімічного очищення системи опалення Українківської ЗОШ І-ІІІ ступенів Галицинівської сільської ради </t>
  </si>
  <si>
    <t>поточний ремонт та гідрохімічне очищення котельного обладнання Українківської ЗОШ І-ІІІ ступенів Галицинівської сільської ради</t>
  </si>
  <si>
    <t>поточний ремонт  навчального кабінету Галицинівської ЗОШ І-ІІІ ступенів</t>
  </si>
  <si>
    <t>поточний ремонт зовнішньої каналізації ЗОШ І-ІІІ ст. в с. Українка Вітовського р-ну Миколаївської обл.</t>
  </si>
  <si>
    <t>поточний ремонт санвузлів в ЗОШ І-ІІІ ст. в с. Українка Вітовського р-ну Миколаївської обл.</t>
  </si>
  <si>
    <t>1611100 "Надання спеціальної освіти школами естетичного виховання (музичними, художніми, хореографічними, театральними, хоровими, мистецькими)"</t>
  </si>
  <si>
    <t>Заробітна плата</t>
  </si>
  <si>
    <t>нарахування на оплату праці</t>
  </si>
  <si>
    <t>придбання нотної літератури</t>
  </si>
  <si>
    <t>придбання принтеру</t>
  </si>
  <si>
    <t>виготовлення проекту, роботи та технічний і авторський нагляд по обєкту Капітальний ремонт дорожнього покриття по вул. Проїзжа в с.Лупарево Вітовського району Миколаївської області</t>
  </si>
  <si>
    <t>виготовлення проекту, роботи та технічний і авторський нагляд по обєкту Капітальний ремонт дорожнього покриття по вул. Степова в с.Українка Вітовського району Миколаївської області</t>
  </si>
  <si>
    <t>виготовлення проекту, роботи та технічний і авторський нагляд по обєкту Капітальний ремонт дорожнього покриття по вул. Новостройна с Українка Вітовського району Миколаївської області</t>
  </si>
  <si>
    <t>0611150 "Методичне забезпечення діяльності навчальних закладів"</t>
  </si>
  <si>
    <t>зменшення  асигнувань на придбання занавісу для сцени  (рішення сесії Галицинівської  сільської ради  від  21.12.2019 року №2)</t>
  </si>
  <si>
    <t>зменшення  асигнувань на  придбання матеріалів для проведення свят для Українківського сільського клубу  (рішення сесії Галицинівської  сільської ради  від 07.03.2019 року №2)</t>
  </si>
  <si>
    <t>придбання головного вбрання для вокального ансамблю</t>
  </si>
  <si>
    <t>послуги з приєднання ел.установок до електромереж  (приєднання, яке не є стандартним) для Галицинівського сільського клубу</t>
  </si>
  <si>
    <t>0117325 "Будівництво споруд, установ та закладів фізичної культури і спорту"</t>
  </si>
  <si>
    <t>інтерактивна панель Prestigio MultiBoard 75”(у складі інтерактивна панель Prestigio MultiBoard 75”,кабель Cablexpert CC-HDMI4-15 M, набір для настінного мон-тажу) Галицинівська ЗОШ–199500,00 грн.</t>
  </si>
  <si>
    <t>система  інтерактивного голосування та опитування у складі: радіочастотний пульт,5 варіантів відповідей без дисплея ResponseCard LT(30шт),радіочастотний ресивер RF HID Reseiver (WHITE) катушка  з ниткою 1.75 мм/0,6 кг PLA XYZ printsng Fslament для da Vinci,прозоро-синій Галицинівська ЗОШ - 49500,00 грн.</t>
  </si>
  <si>
    <t xml:space="preserve">цифрові мікроскопи в комплекті  з цифровою камерою 5 шт*25900,00=129500,00  грн( для Галицинівської ЗОШ 1*25900,00, Лиманівської ЗОШ1*25900,00, Лупарівської ЗОШ1*25900,00, Прибузької ЗОШ1*25900,00,Українківської ЗОШ1*25900,00)  </t>
  </si>
  <si>
    <t xml:space="preserve">документ-камера 10000*10 шт=100000,00 грн( для Галицинівської ЗОШ 2*10000,00, Лиманівської ЗОШ2*10000,00, Лупарівської ЗОШ2*10000,00, Прибузької ЗОШ2*10000,00,Українківської ЗОШ2*10000,00)  </t>
  </si>
  <si>
    <t xml:space="preserve">навчальне обладнання для кабінету біології          5 к-тів*24500,00 =122500,00 грн.(Галицинівська ЗОШ- 1*24500,00грн; Лиманівська ЗОШ-1*24500,00грн;Лупарівська ЗОШ-1*24500,00грн;  грн; Прибузька ЗОШ-1*24500,00грн; Українківська ЗОШ-1*24500,00грн;) </t>
  </si>
  <si>
    <t>трансформатор силовий ТМ 250/6-0,4 для Галицинівської ЗОШ</t>
  </si>
  <si>
    <t>капітальний ремонт системи автоматичної пожежної сигналізації та оповіщення про пожежу Галицинівської загальноосвітньої школи І-ІІІ ступенів Галицинівської сільської ради Вітовського району Миколаївської області за адресою: вул.Миру 23,с.Галицинове,Вітовський р-н,Миколаївська область</t>
  </si>
  <si>
    <t>капітальний ремонт освітлення та електросилового обладнання 1-го поверху Галицинівської ЗОШ І-ІІІ ступенів  за адресою: вул.Миру 23,с.Галицинове,Вітовського  р-ну,Миколаївської області</t>
  </si>
  <si>
    <t>ноутбук</t>
  </si>
  <si>
    <t>разом по коду 0611100</t>
  </si>
  <si>
    <t>разом по коду 0611150</t>
  </si>
  <si>
    <t>кондиціонер  ERGO AC 0718 CHW</t>
  </si>
  <si>
    <t>кондиціонер  ERGO AC 0918 CHW</t>
  </si>
  <si>
    <t xml:space="preserve"> акустична система для Українківського БК 2*13960,00 грн.=27920,00 грн.</t>
  </si>
  <si>
    <t xml:space="preserve">мікшерний  пульт Behringer XENYX 1222 для Українківського БК </t>
  </si>
  <si>
    <t>зменшення  асигнувань на придбання одягу  сцени  (рішення сесії Галицинівської  сільської ради  від  21.12.2019 року №2)</t>
  </si>
  <si>
    <t xml:space="preserve">збільшення асигнувань на придбання ноутбука - 8000,00 (заплановано на придбання ноутбука згідно рішення сесії  Галицинівської сільської ради від 21.12.2018 року  - 10000,00 грн.) </t>
  </si>
  <si>
    <t>капітальний ремонт покрівлі Галицинівського сільського клубу за адресою: с.Галицинове, вул.Новоселів, 39</t>
  </si>
  <si>
    <t xml:space="preserve">зменшення асигнувань на капітальний ремонт Галицинівського сільського клубу (заплановано на капітальний ремонт будівлі згідно рішення сесії  Галицинівської сільської ради від 21.12.2018 року  -700000,00 грн.) </t>
  </si>
  <si>
    <t>нове будівництво ТП 10/04 та ПЛІ 0,38 кВ для забезпечення потужності  будинку культури відділу освіти, культри, молоді та спорту Галицинівської сільської ради за адресою: Миколаївська область, Вітовський район, с.Галицицнове, вул.Новоселів, 39</t>
  </si>
  <si>
    <t>залучено на1.06.2019</t>
  </si>
  <si>
    <t>Благоустрій (грейдерування, поточний рмеонт доріг, прибирання стихійних звалищ, прибирання кладовищ, заміна ліхтарів, поточні ремонти памятників обрізка дерев, прибирання узбіч доріг)</t>
  </si>
  <si>
    <t>Капітальний ремонт адмінбудівлі сільської ради по вул.Центральна с.Галицинове Вітовського району Миколаївської області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</si>
</sst>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00"/>
    <numFmt numFmtId="185" formatCode="0.000"/>
    <numFmt numFmtId="186" formatCode="#,##0.00000"/>
    <numFmt numFmtId="187" formatCode="0.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</numFmts>
  <fonts count="32">
    <font>
      <sz val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Arial Cyr"/>
      <family val="0"/>
    </font>
    <font>
      <sz val="1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90">
    <xf numFmtId="0" fontId="0" fillId="0" borderId="0" xfId="0" applyAlignment="1">
      <alignment/>
    </xf>
    <xf numFmtId="184" fontId="2" fillId="0" borderId="10" xfId="53" applyNumberFormat="1" applyFont="1" applyBorder="1" applyAlignment="1">
      <alignment vertical="top"/>
      <protection/>
    </xf>
    <xf numFmtId="1" fontId="7" fillId="0" borderId="11" xfId="53" applyNumberFormat="1" applyFont="1" applyBorder="1" applyAlignment="1">
      <alignment horizontal="center" vertical="top"/>
      <protection/>
    </xf>
    <xf numFmtId="49" fontId="7" fillId="0" borderId="12" xfId="53" applyNumberFormat="1" applyFont="1" applyBorder="1" applyAlignment="1">
      <alignment horizontal="center" vertical="top"/>
      <protection/>
    </xf>
    <xf numFmtId="1" fontId="7" fillId="0" borderId="12" xfId="53" applyNumberFormat="1" applyFont="1" applyBorder="1" applyAlignment="1">
      <alignment horizontal="center" vertical="top"/>
      <protection/>
    </xf>
    <xf numFmtId="1" fontId="8" fillId="0" borderId="11" xfId="53" applyNumberFormat="1" applyFont="1" applyBorder="1" applyAlignment="1">
      <alignment horizontal="center" vertical="top"/>
      <protection/>
    </xf>
    <xf numFmtId="49" fontId="8" fillId="0" borderId="12" xfId="53" applyNumberFormat="1" applyFont="1" applyBorder="1" applyAlignment="1">
      <alignment horizontal="center" vertical="top"/>
      <protection/>
    </xf>
    <xf numFmtId="1" fontId="8" fillId="0" borderId="12" xfId="53" applyNumberFormat="1" applyFont="1" applyBorder="1" applyAlignment="1">
      <alignment horizontal="center" vertical="top"/>
      <protection/>
    </xf>
    <xf numFmtId="0" fontId="6" fillId="0" borderId="11" xfId="0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0" fontId="6" fillId="0" borderId="0" xfId="53" applyFont="1" applyAlignment="1">
      <alignment vertical="top"/>
      <protection/>
    </xf>
    <xf numFmtId="0" fontId="6" fillId="0" borderId="0" xfId="53" applyFont="1" applyFill="1" applyBorder="1" applyAlignment="1">
      <alignment vertical="top"/>
      <protection/>
    </xf>
    <xf numFmtId="0" fontId="6" fillId="0" borderId="0" xfId="53" applyFont="1" applyBorder="1" applyAlignment="1">
      <alignment vertical="top"/>
      <protection/>
    </xf>
    <xf numFmtId="0" fontId="2" fillId="0" borderId="11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0" fontId="6" fillId="24" borderId="15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15" xfId="0" applyFont="1" applyFill="1" applyBorder="1" applyAlignment="1">
      <alignment horizontal="left" vertical="top" wrapText="1"/>
    </xf>
    <xf numFmtId="1" fontId="8" fillId="0" borderId="16" xfId="53" applyNumberFormat="1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left" vertical="top" wrapText="1"/>
    </xf>
    <xf numFmtId="0" fontId="2" fillId="24" borderId="15" xfId="0" applyFont="1" applyFill="1" applyBorder="1" applyAlignment="1">
      <alignment horizontal="left" vertical="top" wrapText="1"/>
    </xf>
    <xf numFmtId="4" fontId="6" fillId="0" borderId="0" xfId="53" applyNumberFormat="1" applyFont="1" applyAlignment="1">
      <alignment vertical="top"/>
      <protection/>
    </xf>
    <xf numFmtId="4" fontId="6" fillId="0" borderId="0" xfId="53" applyNumberFormat="1" applyFont="1" applyAlignment="1">
      <alignment horizontal="justify" vertical="top" wrapText="1"/>
      <protection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30" fillId="24" borderId="12" xfId="0" applyFont="1" applyFill="1" applyBorder="1" applyAlignment="1">
      <alignment wrapText="1"/>
    </xf>
    <xf numFmtId="184" fontId="6" fillId="0" borderId="0" xfId="53" applyNumberFormat="1" applyFont="1" applyFill="1" applyAlignment="1">
      <alignment vertical="top"/>
      <protection/>
    </xf>
    <xf numFmtId="184" fontId="6" fillId="0" borderId="0" xfId="53" applyNumberFormat="1" applyFont="1" applyFill="1" applyAlignment="1">
      <alignment horizontal="justify" vertical="top" wrapText="1"/>
      <protection/>
    </xf>
    <xf numFmtId="184" fontId="6" fillId="24" borderId="0" xfId="53" applyNumberFormat="1" applyFont="1" applyFill="1" applyAlignment="1">
      <alignment horizontal="justify" vertical="top" wrapText="1"/>
      <protection/>
    </xf>
    <xf numFmtId="3" fontId="6" fillId="24" borderId="12" xfId="0" applyNumberFormat="1" applyFont="1" applyFill="1" applyBorder="1" applyAlignment="1">
      <alignment vertical="top" wrapText="1"/>
    </xf>
    <xf numFmtId="0" fontId="30" fillId="24" borderId="12" xfId="0" applyFont="1" applyFill="1" applyBorder="1" applyAlignment="1">
      <alignment horizontal="left" vertical="top" wrapText="1"/>
    </xf>
    <xf numFmtId="0" fontId="30" fillId="24" borderId="12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wrapText="1"/>
    </xf>
    <xf numFmtId="0" fontId="2" fillId="24" borderId="12" xfId="0" applyFont="1" applyFill="1" applyBorder="1" applyAlignment="1">
      <alignment horizontal="center" vertical="top" wrapText="1"/>
    </xf>
    <xf numFmtId="49" fontId="6" fillId="0" borderId="0" xfId="53" applyNumberFormat="1" applyFont="1" applyAlignment="1">
      <alignment vertical="top"/>
      <protection/>
    </xf>
    <xf numFmtId="184" fontId="6" fillId="0" borderId="0" xfId="53" applyNumberFormat="1" applyFont="1" applyAlignment="1">
      <alignment vertical="top"/>
      <protection/>
    </xf>
    <xf numFmtId="184" fontId="6" fillId="0" borderId="0" xfId="53" applyNumberFormat="1" applyFont="1" applyAlignment="1">
      <alignment horizontal="right" vertical="top"/>
      <protection/>
    </xf>
    <xf numFmtId="0" fontId="6" fillId="0" borderId="18" xfId="53" applyFont="1" applyBorder="1" applyAlignment="1">
      <alignment horizontal="center" vertical="top" wrapText="1"/>
      <protection/>
    </xf>
    <xf numFmtId="0" fontId="6" fillId="0" borderId="0" xfId="53" applyFont="1" applyAlignment="1">
      <alignment horizontal="center" vertical="top" wrapText="1"/>
      <protection/>
    </xf>
    <xf numFmtId="184" fontId="2" fillId="0" borderId="12" xfId="53" applyNumberFormat="1" applyFont="1" applyBorder="1" applyAlignment="1">
      <alignment horizontal="center" vertical="top" wrapText="1"/>
      <protection/>
    </xf>
    <xf numFmtId="1" fontId="8" fillId="0" borderId="10" xfId="53" applyNumberFormat="1" applyFont="1" applyBorder="1" applyAlignment="1">
      <alignment horizontal="center" vertical="top"/>
      <protection/>
    </xf>
    <xf numFmtId="1" fontId="8" fillId="0" borderId="0" xfId="53" applyNumberFormat="1" applyFont="1" applyAlignment="1">
      <alignment horizontal="center" vertical="top"/>
      <protection/>
    </xf>
    <xf numFmtId="186" fontId="6" fillId="0" borderId="0" xfId="0" applyNumberFormat="1" applyFont="1" applyAlignment="1">
      <alignment vertical="top"/>
    </xf>
    <xf numFmtId="0" fontId="2" fillId="0" borderId="0" xfId="0" applyFont="1" applyFill="1" applyAlignment="1">
      <alignment horizontal="left" vertical="top"/>
    </xf>
    <xf numFmtId="49" fontId="6" fillId="0" borderId="0" xfId="53" applyNumberFormat="1" applyFont="1" applyBorder="1" applyAlignment="1">
      <alignment vertical="top"/>
      <protection/>
    </xf>
    <xf numFmtId="184" fontId="6" fillId="0" borderId="0" xfId="53" applyNumberFormat="1" applyFont="1" applyBorder="1" applyAlignment="1">
      <alignment vertical="top"/>
      <protection/>
    </xf>
    <xf numFmtId="184" fontId="2" fillId="0" borderId="0" xfId="0" applyNumberFormat="1" applyFont="1" applyFill="1" applyAlignment="1">
      <alignment horizontal="left" vertical="top"/>
    </xf>
    <xf numFmtId="184" fontId="2" fillId="0" borderId="0" xfId="53" applyNumberFormat="1" applyFont="1" applyFill="1" applyAlignment="1">
      <alignment horizontal="right" vertical="top"/>
      <protection/>
    </xf>
    <xf numFmtId="184" fontId="7" fillId="0" borderId="12" xfId="53" applyNumberFormat="1" applyFont="1" applyFill="1" applyBorder="1" applyAlignment="1">
      <alignment horizontal="center" vertical="center"/>
      <protection/>
    </xf>
    <xf numFmtId="184" fontId="2" fillId="0" borderId="0" xfId="53" applyNumberFormat="1" applyFont="1" applyFill="1" applyAlignment="1">
      <alignment horizontal="justify" vertical="top" wrapText="1"/>
      <protection/>
    </xf>
    <xf numFmtId="184" fontId="2" fillId="0" borderId="0" xfId="0" applyNumberFormat="1" applyFont="1" applyFill="1" applyAlignment="1">
      <alignment vertical="top" wrapText="1"/>
    </xf>
    <xf numFmtId="184" fontId="2" fillId="0" borderId="0" xfId="53" applyNumberFormat="1" applyFont="1" applyFill="1" applyBorder="1" applyAlignment="1">
      <alignment vertical="top"/>
      <protection/>
    </xf>
    <xf numFmtId="184" fontId="2" fillId="0" borderId="0" xfId="53" applyNumberFormat="1" applyFont="1" applyFill="1" applyAlignment="1">
      <alignment vertical="top"/>
      <protection/>
    </xf>
    <xf numFmtId="0" fontId="6" fillId="0" borderId="0" xfId="53" applyFont="1" applyAlignment="1">
      <alignment horizontal="center" vertical="center"/>
      <protection/>
    </xf>
    <xf numFmtId="1" fontId="8" fillId="0" borderId="16" xfId="53" applyNumberFormat="1" applyFont="1" applyBorder="1" applyAlignment="1">
      <alignment horizontal="center" vertical="center"/>
      <protection/>
    </xf>
    <xf numFmtId="1" fontId="2" fillId="0" borderId="16" xfId="53" applyNumberFormat="1" applyFont="1" applyFill="1" applyBorder="1" applyAlignment="1">
      <alignment horizontal="center" vertical="center" wrapText="1"/>
      <protection/>
    </xf>
    <xf numFmtId="1" fontId="6" fillId="0" borderId="16" xfId="53" applyNumberFormat="1" applyFont="1" applyFill="1" applyBorder="1" applyAlignment="1">
      <alignment horizontal="center" vertical="center" wrapText="1"/>
      <protection/>
    </xf>
    <xf numFmtId="1" fontId="6" fillId="0" borderId="19" xfId="53" applyNumberFormat="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/>
    </xf>
    <xf numFmtId="192" fontId="6" fillId="0" borderId="0" xfId="53" applyNumberFormat="1" applyFont="1" applyFill="1" applyAlignment="1">
      <alignment horizontal="center" vertical="center"/>
      <protection/>
    </xf>
    <xf numFmtId="4" fontId="6" fillId="0" borderId="0" xfId="53" applyNumberFormat="1" applyFont="1" applyFill="1" applyBorder="1" applyAlignment="1">
      <alignment horizontal="center" vertical="center" wrapText="1"/>
      <protection/>
    </xf>
    <xf numFmtId="4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3" fontId="7" fillId="0" borderId="12" xfId="53" applyNumberFormat="1" applyFont="1" applyBorder="1" applyAlignment="1">
      <alignment horizontal="center" vertical="top"/>
      <protection/>
    </xf>
    <xf numFmtId="3" fontId="7" fillId="0" borderId="16" xfId="53" applyNumberFormat="1" applyFont="1" applyBorder="1" applyAlignment="1">
      <alignment horizontal="center" vertical="top"/>
      <protection/>
    </xf>
    <xf numFmtId="3" fontId="7" fillId="0" borderId="12" xfId="53" applyNumberFormat="1" applyFont="1" applyFill="1" applyBorder="1" applyAlignment="1">
      <alignment horizontal="center" vertical="top"/>
      <protection/>
    </xf>
    <xf numFmtId="3" fontId="8" fillId="0" borderId="12" xfId="53" applyNumberFormat="1" applyFont="1" applyBorder="1" applyAlignment="1">
      <alignment horizontal="center" vertical="top"/>
      <protection/>
    </xf>
    <xf numFmtId="3" fontId="8" fillId="0" borderId="16" xfId="53" applyNumberFormat="1" applyFont="1" applyBorder="1" applyAlignment="1">
      <alignment horizontal="center" vertical="top"/>
      <protection/>
    </xf>
    <xf numFmtId="185" fontId="30" fillId="24" borderId="0" xfId="0" applyNumberFormat="1" applyFont="1" applyFill="1" applyAlignment="1">
      <alignment horizontal="center" vertical="top"/>
    </xf>
    <xf numFmtId="4" fontId="7" fillId="0" borderId="12" xfId="53" applyNumberFormat="1" applyFont="1" applyFill="1" applyBorder="1" applyAlignment="1">
      <alignment horizontal="center" vertical="center" wrapText="1"/>
      <protection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53" applyNumberFormat="1" applyFont="1" applyFill="1" applyBorder="1" applyAlignment="1">
      <alignment horizontal="center" vertical="center" wrapText="1"/>
      <protection/>
    </xf>
    <xf numFmtId="4" fontId="2" fillId="24" borderId="12" xfId="53" applyNumberFormat="1" applyFont="1" applyFill="1" applyBorder="1" applyAlignment="1">
      <alignment horizontal="center" vertical="center" wrapText="1"/>
      <protection/>
    </xf>
    <xf numFmtId="4" fontId="2" fillId="0" borderId="14" xfId="53" applyNumberFormat="1" applyFont="1" applyFill="1" applyBorder="1" applyAlignment="1">
      <alignment horizontal="center" vertical="center" wrapText="1"/>
      <protection/>
    </xf>
    <xf numFmtId="4" fontId="6" fillId="0" borderId="14" xfId="53" applyNumberFormat="1" applyFont="1" applyFill="1" applyBorder="1" applyAlignment="1">
      <alignment horizontal="center" vertical="center" wrapText="1"/>
      <protection/>
    </xf>
    <xf numFmtId="4" fontId="2" fillId="24" borderId="14" xfId="53" applyNumberFormat="1" applyFont="1" applyFill="1" applyBorder="1" applyAlignment="1">
      <alignment horizontal="center" vertical="center" wrapText="1"/>
      <protection/>
    </xf>
    <xf numFmtId="4" fontId="6" fillId="24" borderId="14" xfId="53" applyNumberFormat="1" applyFont="1" applyFill="1" applyBorder="1" applyAlignment="1">
      <alignment horizontal="center" vertical="center" wrapText="1"/>
      <protection/>
    </xf>
    <xf numFmtId="4" fontId="6" fillId="24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30" fillId="24" borderId="12" xfId="0" applyNumberFormat="1" applyFont="1" applyFill="1" applyBorder="1" applyAlignment="1">
      <alignment horizontal="center" vertical="center" wrapText="1"/>
    </xf>
    <xf numFmtId="4" fontId="6" fillId="24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6" fillId="0" borderId="0" xfId="53" applyFont="1" applyFill="1" applyBorder="1" applyAlignment="1">
      <alignment vertical="top" wrapText="1"/>
      <protection/>
    </xf>
    <xf numFmtId="0" fontId="6" fillId="0" borderId="12" xfId="0" applyFont="1" applyFill="1" applyBorder="1" applyAlignment="1">
      <alignment wrapText="1"/>
    </xf>
    <xf numFmtId="186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1" fontId="2" fillId="0" borderId="19" xfId="53" applyNumberFormat="1" applyFont="1" applyFill="1" applyBorder="1" applyAlignment="1">
      <alignment horizontal="center" vertical="center" wrapText="1"/>
      <protection/>
    </xf>
    <xf numFmtId="4" fontId="30" fillId="0" borderId="12" xfId="0" applyNumberFormat="1" applyFont="1" applyFill="1" applyBorder="1" applyAlignment="1">
      <alignment horizontal="center" vertical="center" wrapText="1"/>
    </xf>
    <xf numFmtId="1" fontId="8" fillId="0" borderId="13" xfId="53" applyNumberFormat="1" applyFont="1" applyFill="1" applyBorder="1" applyAlignment="1">
      <alignment horizontal="center" vertical="top"/>
      <protection/>
    </xf>
    <xf numFmtId="49" fontId="8" fillId="0" borderId="14" xfId="53" applyNumberFormat="1" applyFont="1" applyFill="1" applyBorder="1" applyAlignment="1">
      <alignment horizontal="center" vertical="top"/>
      <protection/>
    </xf>
    <xf numFmtId="184" fontId="8" fillId="0" borderId="12" xfId="53" applyNumberFormat="1" applyFont="1" applyFill="1" applyBorder="1" applyAlignment="1">
      <alignment horizontal="center" vertical="center"/>
      <protection/>
    </xf>
    <xf numFmtId="184" fontId="8" fillId="0" borderId="16" xfId="53" applyNumberFormat="1" applyFont="1" applyFill="1" applyBorder="1" applyAlignment="1">
      <alignment horizontal="center" vertical="center"/>
      <protection/>
    </xf>
    <xf numFmtId="1" fontId="8" fillId="0" borderId="16" xfId="53" applyNumberFormat="1" applyFont="1" applyFill="1" applyBorder="1" applyAlignment="1">
      <alignment horizontal="center" vertical="center"/>
      <protection/>
    </xf>
    <xf numFmtId="1" fontId="8" fillId="0" borderId="10" xfId="53" applyNumberFormat="1" applyFont="1" applyFill="1" applyBorder="1" applyAlignment="1">
      <alignment horizontal="center" vertical="top"/>
      <protection/>
    </xf>
    <xf numFmtId="1" fontId="8" fillId="0" borderId="0" xfId="53" applyNumberFormat="1" applyFont="1" applyFill="1" applyAlignment="1">
      <alignment horizontal="center" vertical="top"/>
      <protection/>
    </xf>
    <xf numFmtId="0" fontId="6" fillId="0" borderId="12" xfId="0" applyFont="1" applyFill="1" applyBorder="1" applyAlignment="1">
      <alignment horizontal="left" vertical="top" wrapText="1"/>
    </xf>
    <xf numFmtId="4" fontId="8" fillId="0" borderId="12" xfId="53" applyNumberFormat="1" applyFont="1" applyFill="1" applyBorder="1" applyAlignment="1">
      <alignment horizontal="center" vertical="center" wrapText="1"/>
      <protection/>
    </xf>
    <xf numFmtId="4" fontId="8" fillId="0" borderId="16" xfId="53" applyNumberFormat="1" applyFont="1" applyFill="1" applyBorder="1" applyAlignment="1">
      <alignment horizontal="center" vertical="center" wrapText="1"/>
      <protection/>
    </xf>
    <xf numFmtId="4" fontId="8" fillId="0" borderId="22" xfId="53" applyNumberFormat="1" applyFont="1" applyFill="1" applyBorder="1" applyAlignment="1">
      <alignment horizontal="center" vertical="center" wrapText="1"/>
      <protection/>
    </xf>
    <xf numFmtId="4" fontId="6" fillId="0" borderId="2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4" fontId="6" fillId="0" borderId="12" xfId="53" applyNumberFormat="1" applyFont="1" applyFill="1" applyBorder="1" applyAlignment="1">
      <alignment horizontal="center" vertical="center" wrapText="1"/>
      <protection/>
    </xf>
    <xf numFmtId="4" fontId="6" fillId="0" borderId="16" xfId="53" applyNumberFormat="1" applyFont="1" applyFill="1" applyBorder="1" applyAlignment="1">
      <alignment horizontal="center" vertical="center" wrapText="1"/>
      <protection/>
    </xf>
    <xf numFmtId="1" fontId="7" fillId="0" borderId="10" xfId="53" applyNumberFormat="1" applyFont="1" applyFill="1" applyBorder="1" applyAlignment="1">
      <alignment horizontal="center" vertical="top"/>
      <protection/>
    </xf>
    <xf numFmtId="1" fontId="7" fillId="0" borderId="0" xfId="53" applyNumberFormat="1" applyFont="1" applyFill="1" applyAlignment="1">
      <alignment horizontal="center" vertical="top"/>
      <protection/>
    </xf>
    <xf numFmtId="0" fontId="0" fillId="0" borderId="12" xfId="0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4" fontId="6" fillId="0" borderId="22" xfId="53" applyNumberFormat="1" applyFont="1" applyFill="1" applyBorder="1" applyAlignment="1">
      <alignment horizontal="center" vertical="center" wrapText="1"/>
      <protection/>
    </xf>
    <xf numFmtId="1" fontId="7" fillId="0" borderId="0" xfId="53" applyNumberFormat="1" applyFont="1" applyFill="1" applyBorder="1" applyAlignment="1">
      <alignment horizontal="center" vertical="top"/>
      <protection/>
    </xf>
    <xf numFmtId="0" fontId="2" fillId="0" borderId="17" xfId="0" applyFont="1" applyFill="1" applyBorder="1" applyAlignment="1">
      <alignment horizontal="center" vertical="top" wrapText="1"/>
    </xf>
    <xf numFmtId="186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5" xfId="0" applyFont="1" applyFill="1" applyBorder="1" applyAlignment="1">
      <alignment horizontal="left" vertical="top" wrapText="1"/>
    </xf>
    <xf numFmtId="4" fontId="2" fillId="0" borderId="15" xfId="53" applyNumberFormat="1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vertical="top"/>
    </xf>
    <xf numFmtId="4" fontId="6" fillId="0" borderId="17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top" wrapText="1"/>
    </xf>
    <xf numFmtId="3" fontId="30" fillId="0" borderId="12" xfId="0" applyNumberFormat="1" applyFont="1" applyFill="1" applyBorder="1" applyAlignment="1">
      <alignment vertical="top" wrapText="1"/>
    </xf>
    <xf numFmtId="3" fontId="6" fillId="0" borderId="12" xfId="0" applyNumberFormat="1" applyFont="1" applyFill="1" applyBorder="1" applyAlignment="1">
      <alignment vertical="top" wrapText="1"/>
    </xf>
    <xf numFmtId="4" fontId="6" fillId="0" borderId="0" xfId="53" applyNumberFormat="1" applyFont="1" applyFill="1" applyAlignment="1">
      <alignment horizontal="center" vertical="center"/>
      <protection/>
    </xf>
    <xf numFmtId="4" fontId="6" fillId="0" borderId="0" xfId="0" applyNumberFormat="1" applyFont="1" applyFill="1" applyAlignment="1">
      <alignment vertical="top" wrapText="1"/>
    </xf>
    <xf numFmtId="0" fontId="30" fillId="24" borderId="12" xfId="0" applyFont="1" applyFill="1" applyBorder="1" applyAlignment="1">
      <alignment horizontal="left" vertical="center" wrapText="1"/>
    </xf>
    <xf numFmtId="1" fontId="6" fillId="24" borderId="12" xfId="0" applyNumberFormat="1" applyFont="1" applyFill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center" wrapText="1"/>
    </xf>
    <xf numFmtId="186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12" xfId="0" applyFont="1" applyFill="1" applyBorder="1" applyAlignment="1">
      <alignment horizontal="center" vertical="top" wrapText="1"/>
    </xf>
    <xf numFmtId="0" fontId="6" fillId="24" borderId="15" xfId="0" applyFont="1" applyFill="1" applyBorder="1" applyAlignment="1">
      <alignment wrapText="1"/>
    </xf>
    <xf numFmtId="4" fontId="6" fillId="24" borderId="1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top" wrapText="1"/>
    </xf>
    <xf numFmtId="0" fontId="6" fillId="0" borderId="25" xfId="0" applyFont="1" applyFill="1" applyBorder="1" applyAlignment="1">
      <alignment horizontal="center" vertical="top"/>
    </xf>
    <xf numFmtId="0" fontId="31" fillId="0" borderId="0" xfId="0" applyFont="1" applyAlignment="1">
      <alignment wrapText="1"/>
    </xf>
    <xf numFmtId="0" fontId="0" fillId="0" borderId="25" xfId="0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9" fillId="0" borderId="17" xfId="0" applyFont="1" applyFill="1" applyBorder="1" applyAlignment="1">
      <alignment vertical="top" wrapText="1"/>
    </xf>
    <xf numFmtId="1" fontId="2" fillId="0" borderId="22" xfId="53" applyNumberFormat="1" applyFont="1" applyFill="1" applyBorder="1" applyAlignment="1">
      <alignment horizontal="center" vertical="top"/>
      <protection/>
    </xf>
    <xf numFmtId="0" fontId="6" fillId="0" borderId="29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1" fillId="24" borderId="22" xfId="0" applyFont="1" applyFill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24" borderId="23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 vertical="top" wrapText="1"/>
    </xf>
    <xf numFmtId="0" fontId="6" fillId="0" borderId="0" xfId="53" applyFont="1" applyFill="1" applyBorder="1" applyAlignment="1">
      <alignment vertical="top" wrapText="1"/>
      <protection/>
    </xf>
    <xf numFmtId="0" fontId="2" fillId="24" borderId="28" xfId="0" applyFont="1" applyFill="1" applyBorder="1" applyAlignment="1">
      <alignment horizontal="center" vertical="top" wrapText="1"/>
    </xf>
    <xf numFmtId="0" fontId="2" fillId="24" borderId="2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0" fontId="6" fillId="24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left" vertical="top"/>
      <protection/>
    </xf>
    <xf numFmtId="0" fontId="6" fillId="0" borderId="0" xfId="0" applyFont="1" applyFill="1" applyBorder="1" applyAlignment="1">
      <alignment horizontal="left" vertical="top"/>
    </xf>
    <xf numFmtId="49" fontId="2" fillId="24" borderId="31" xfId="53" applyNumberFormat="1" applyFont="1" applyFill="1" applyBorder="1" applyAlignment="1">
      <alignment horizontal="center" vertical="top" wrapText="1"/>
      <protection/>
    </xf>
    <xf numFmtId="49" fontId="2" fillId="24" borderId="32" xfId="53" applyNumberFormat="1" applyFont="1" applyFill="1" applyBorder="1" applyAlignment="1">
      <alignment horizontal="center" vertical="top" wrapText="1"/>
      <protection/>
    </xf>
    <xf numFmtId="49" fontId="2" fillId="24" borderId="33" xfId="53" applyNumberFormat="1" applyFont="1" applyFill="1" applyBorder="1" applyAlignment="1">
      <alignment horizontal="center" vertical="top" wrapText="1"/>
      <protection/>
    </xf>
    <xf numFmtId="0" fontId="6" fillId="0" borderId="0" xfId="53" applyFont="1" applyBorder="1" applyAlignment="1">
      <alignment horizontal="left" vertical="top" wrapText="1"/>
      <protection/>
    </xf>
    <xf numFmtId="0" fontId="6" fillId="0" borderId="0" xfId="0" applyFont="1" applyAlignment="1">
      <alignment horizontal="left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30" xfId="0" applyFont="1" applyFill="1" applyBorder="1" applyAlignment="1">
      <alignment horizontal="center" vertical="top" wrapText="1"/>
    </xf>
    <xf numFmtId="0" fontId="2" fillId="24" borderId="29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/>
    </xf>
    <xf numFmtId="0" fontId="6" fillId="0" borderId="0" xfId="0" applyFont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6" fillId="0" borderId="0" xfId="53" applyFont="1" applyFill="1" applyBorder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0" fontId="10" fillId="0" borderId="0" xfId="53" applyFont="1" applyFill="1" applyBorder="1" applyAlignment="1">
      <alignment horizontal="left" vertical="top" wrapText="1"/>
      <protection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36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top"/>
    </xf>
    <xf numFmtId="0" fontId="2" fillId="24" borderId="23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26" xfId="0" applyFont="1" applyFill="1" applyBorder="1" applyAlignment="1">
      <alignment horizontal="center" vertical="top" wrapText="1"/>
    </xf>
    <xf numFmtId="0" fontId="2" fillId="24" borderId="27" xfId="0" applyFont="1" applyFill="1" applyBorder="1" applyAlignment="1">
      <alignment horizontal="center" vertical="top" wrapText="1"/>
    </xf>
    <xf numFmtId="0" fontId="2" fillId="24" borderId="22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/>
    </xf>
    <xf numFmtId="2" fontId="6" fillId="0" borderId="23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2" fontId="6" fillId="0" borderId="28" xfId="0" applyNumberFormat="1" applyFont="1" applyFill="1" applyBorder="1" applyAlignment="1">
      <alignment horizontal="center" vertical="top" wrapText="1"/>
    </xf>
    <xf numFmtId="2" fontId="6" fillId="0" borderId="25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0" fillId="0" borderId="27" xfId="0" applyNumberFormat="1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horizontal="center" vertical="top"/>
    </xf>
    <xf numFmtId="49" fontId="0" fillId="0" borderId="36" xfId="0" applyNumberFormat="1" applyFill="1" applyBorder="1" applyAlignment="1">
      <alignment horizontal="center" vertical="top"/>
    </xf>
    <xf numFmtId="49" fontId="0" fillId="0" borderId="24" xfId="0" applyNumberFormat="1" applyFill="1" applyBorder="1" applyAlignment="1">
      <alignment horizontal="center" vertical="top"/>
    </xf>
    <xf numFmtId="0" fontId="6" fillId="0" borderId="26" xfId="0" applyFont="1" applyFill="1" applyBorder="1" applyAlignment="1" quotePrefix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/>
    </xf>
    <xf numFmtId="49" fontId="2" fillId="0" borderId="36" xfId="0" applyNumberFormat="1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1" fontId="8" fillId="0" borderId="13" xfId="53" applyNumberFormat="1" applyFont="1" applyFill="1" applyBorder="1" applyAlignment="1">
      <alignment horizontal="center" vertical="top"/>
      <protection/>
    </xf>
    <xf numFmtId="0" fontId="0" fillId="0" borderId="35" xfId="0" applyFill="1" applyBorder="1" applyAlignment="1">
      <alignment horizontal="center" vertical="top"/>
    </xf>
    <xf numFmtId="0" fontId="0" fillId="0" borderId="34" xfId="0" applyFill="1" applyBorder="1" applyAlignment="1">
      <alignment horizontal="center" vertical="top"/>
    </xf>
    <xf numFmtId="49" fontId="8" fillId="0" borderId="14" xfId="53" applyNumberFormat="1" applyFont="1" applyFill="1" applyBorder="1" applyAlignment="1">
      <alignment horizontal="center" vertical="top"/>
      <protection/>
    </xf>
    <xf numFmtId="0" fontId="0" fillId="0" borderId="36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2" fillId="0" borderId="12" xfId="53" applyNumberFormat="1" applyFont="1" applyFill="1" applyBorder="1" applyAlignment="1">
      <alignment horizontal="left" vertical="top" wrapText="1"/>
      <protection/>
    </xf>
    <xf numFmtId="0" fontId="6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49" fontId="2" fillId="0" borderId="37" xfId="53" applyNumberFormat="1" applyFont="1" applyBorder="1" applyAlignment="1">
      <alignment horizontal="center" vertical="top" wrapText="1"/>
      <protection/>
    </xf>
    <xf numFmtId="49" fontId="2" fillId="0" borderId="12" xfId="53" applyNumberFormat="1" applyFont="1" applyBorder="1" applyAlignment="1">
      <alignment horizontal="center" vertical="top" wrapText="1"/>
      <protection/>
    </xf>
    <xf numFmtId="0" fontId="2" fillId="0" borderId="38" xfId="53" applyFont="1" applyBorder="1" applyAlignment="1">
      <alignment horizontal="center" vertical="top" wrapText="1"/>
      <protection/>
    </xf>
    <xf numFmtId="0" fontId="6" fillId="0" borderId="39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25" xfId="0" applyFont="1" applyBorder="1" applyAlignment="1">
      <alignment vertical="top"/>
    </xf>
    <xf numFmtId="184" fontId="2" fillId="0" borderId="37" xfId="53" applyNumberFormat="1" applyFont="1" applyBorder="1" applyAlignment="1">
      <alignment horizontal="center" vertical="top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184" fontId="2" fillId="0" borderId="41" xfId="53" applyNumberFormat="1" applyFont="1" applyBorder="1" applyAlignment="1">
      <alignment horizontal="center" vertical="top" wrapText="1"/>
      <protection/>
    </xf>
    <xf numFmtId="184" fontId="6" fillId="0" borderId="42" xfId="0" applyNumberFormat="1" applyFont="1" applyBorder="1" applyAlignment="1">
      <alignment horizontal="center" vertical="top" wrapText="1"/>
    </xf>
    <xf numFmtId="184" fontId="2" fillId="0" borderId="37" xfId="53" applyNumberFormat="1" applyFont="1" applyFill="1" applyBorder="1" applyAlignment="1">
      <alignment horizontal="center" vertical="top" wrapText="1"/>
      <protection/>
    </xf>
    <xf numFmtId="184" fontId="2" fillId="0" borderId="12" xfId="53" applyNumberFormat="1" applyFont="1" applyFill="1" applyBorder="1" applyAlignment="1">
      <alignment horizontal="center" vertical="top" wrapText="1"/>
      <protection/>
    </xf>
    <xf numFmtId="1" fontId="8" fillId="0" borderId="35" xfId="53" applyNumberFormat="1" applyFont="1" applyFill="1" applyBorder="1" applyAlignment="1">
      <alignment horizontal="center" vertical="top"/>
      <protection/>
    </xf>
    <xf numFmtId="1" fontId="8" fillId="0" borderId="34" xfId="53" applyNumberFormat="1" applyFont="1" applyFill="1" applyBorder="1" applyAlignment="1">
      <alignment horizontal="center" vertical="top"/>
      <protection/>
    </xf>
    <xf numFmtId="49" fontId="8" fillId="0" borderId="36" xfId="53" applyNumberFormat="1" applyFont="1" applyFill="1" applyBorder="1" applyAlignment="1">
      <alignment horizontal="center" vertical="top"/>
      <protection/>
    </xf>
    <xf numFmtId="49" fontId="8" fillId="0" borderId="24" xfId="53" applyNumberFormat="1" applyFont="1" applyFill="1" applyBorder="1" applyAlignment="1">
      <alignment horizontal="center" vertical="top"/>
      <protection/>
    </xf>
    <xf numFmtId="0" fontId="6" fillId="0" borderId="28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0" fillId="0" borderId="13" xfId="0" applyFill="1" applyBorder="1" applyAlignment="1">
      <alignment horizontal="center" vertical="top"/>
    </xf>
    <xf numFmtId="1" fontId="7" fillId="0" borderId="12" xfId="53" applyNumberFormat="1" applyFont="1" applyBorder="1" applyAlignment="1">
      <alignment horizontal="center" vertical="top"/>
      <protection/>
    </xf>
    <xf numFmtId="0" fontId="2" fillId="0" borderId="0" xfId="53" applyFont="1" applyAlignment="1">
      <alignment horizontal="center" vertical="top"/>
      <protection/>
    </xf>
    <xf numFmtId="0" fontId="2" fillId="0" borderId="43" xfId="53" applyFont="1" applyBorder="1" applyAlignment="1">
      <alignment horizontal="center" vertical="top" wrapText="1"/>
      <protection/>
    </xf>
    <xf numFmtId="0" fontId="2" fillId="0" borderId="11" xfId="53" applyFont="1" applyBorder="1" applyAlignment="1">
      <alignment horizontal="center" vertical="top" wrapText="1"/>
      <protection/>
    </xf>
    <xf numFmtId="0" fontId="2" fillId="0" borderId="37" xfId="53" applyFont="1" applyBorder="1" applyAlignment="1">
      <alignment horizontal="center" vertical="top" wrapText="1"/>
      <protection/>
    </xf>
    <xf numFmtId="0" fontId="2" fillId="0" borderId="12" xfId="53" applyFont="1" applyBorder="1" applyAlignment="1">
      <alignment horizontal="center" vertical="top" wrapText="1"/>
      <protection/>
    </xf>
    <xf numFmtId="184" fontId="2" fillId="0" borderId="12" xfId="53" applyNumberFormat="1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перерозподи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\&#1054;&#1073;&#1097;&#1072;&#1103;\&#1050;&#1086;&#1087;&#1080;&#1103;%20&#1089;&#1077;&#1089;&#1110;&#1103;%2026.05\Documents%20and%20Settings\user\&#1044;&#1054;&#1050;&#1059;&#1052;&#1045;&#1053;&#1058;&#1048;\&#1044;&#1083;&#1103;%20&#1089;&#1077;&#1083;&#1100;&#1088;&#1072;&#1076;\&#1058;&#1080;&#1087;&#1086;&#1074;&#1077;%20&#1088;&#1080;&#1096;&#1077;&#1085;&#1085;&#1103;\&#1076;&#1086;&#1076;&#1072;&#1090;&#1082;&#1080;%20&#1082;&#1074;&#1080;&#1090;&#1077;&#1085;&#1100;%20&#1076;&#1086;%20&#1087;&#1086;&#1103;&#1089;&#1085;&#110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путати"/>
      <sheetName val="розшифровка"/>
      <sheetName val="розшифровка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view="pageBreakPreview" zoomScale="60" zoomScalePageLayoutView="0" workbookViewId="0" topLeftCell="A1">
      <selection activeCell="G15" sqref="G15"/>
    </sheetView>
  </sheetViews>
  <sheetFormatPr defaultColWidth="11.375" defaultRowHeight="12.75"/>
  <cols>
    <col min="1" max="1" width="7.25390625" style="10" customWidth="1"/>
    <col min="2" max="2" width="6.75390625" style="36" customWidth="1"/>
    <col min="3" max="3" width="11.375" style="10" customWidth="1"/>
    <col min="4" max="4" width="34.875" style="10" customWidth="1"/>
    <col min="5" max="5" width="57.625" style="10" customWidth="1"/>
    <col min="6" max="6" width="31.00390625" style="37" bestFit="1" customWidth="1"/>
    <col min="7" max="7" width="32.625" style="37" bestFit="1" customWidth="1"/>
    <col min="8" max="8" width="21.25390625" style="37" bestFit="1" customWidth="1"/>
    <col min="9" max="9" width="19.125" style="37" bestFit="1" customWidth="1"/>
    <col min="10" max="10" width="27.75390625" style="37" bestFit="1" customWidth="1"/>
    <col min="11" max="11" width="24.875" style="37" bestFit="1" customWidth="1"/>
    <col min="12" max="12" width="18.75390625" style="54" bestFit="1" customWidth="1"/>
    <col min="13" max="13" width="16.875" style="55" bestFit="1" customWidth="1"/>
    <col min="14" max="14" width="27.625" style="10" bestFit="1" customWidth="1"/>
    <col min="15" max="15" width="18.375" style="10" bestFit="1" customWidth="1"/>
    <col min="16" max="16384" width="11.375" style="10" customWidth="1"/>
  </cols>
  <sheetData>
    <row r="1" ht="18.75">
      <c r="L1" s="48" t="s">
        <v>120</v>
      </c>
    </row>
    <row r="2" spans="11:13" ht="18.75">
      <c r="K2" s="195" t="s">
        <v>55</v>
      </c>
      <c r="L2" s="208"/>
      <c r="M2" s="208"/>
    </row>
    <row r="3" spans="11:13" ht="45" customHeight="1">
      <c r="K3" s="208"/>
      <c r="L3" s="208"/>
      <c r="M3" s="208"/>
    </row>
    <row r="4" spans="1:13" ht="18.75">
      <c r="A4" s="284" t="s">
        <v>70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3" ht="18.75">
      <c r="A5" s="284" t="s">
        <v>80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</row>
    <row r="6" spans="1:13" ht="18.75">
      <c r="A6" s="284" t="s">
        <v>104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</row>
    <row r="7" spans="10:13" ht="19.5" thickBot="1">
      <c r="J7" s="38"/>
      <c r="K7" s="38"/>
      <c r="L7" s="49"/>
      <c r="M7" s="55" t="s">
        <v>83</v>
      </c>
    </row>
    <row r="8" spans="1:14" s="40" customFormat="1" ht="18.75">
      <c r="A8" s="285" t="s">
        <v>67</v>
      </c>
      <c r="B8" s="263" t="s">
        <v>69</v>
      </c>
      <c r="C8" s="265" t="s">
        <v>73</v>
      </c>
      <c r="D8" s="266"/>
      <c r="E8" s="287" t="s">
        <v>63</v>
      </c>
      <c r="F8" s="269" t="s">
        <v>76</v>
      </c>
      <c r="G8" s="269" t="s">
        <v>66</v>
      </c>
      <c r="H8" s="269"/>
      <c r="I8" s="269" t="s">
        <v>64</v>
      </c>
      <c r="J8" s="269"/>
      <c r="K8" s="272" t="s">
        <v>79</v>
      </c>
      <c r="L8" s="274" t="s">
        <v>65</v>
      </c>
      <c r="M8" s="270" t="s">
        <v>71</v>
      </c>
      <c r="N8" s="39"/>
    </row>
    <row r="9" spans="1:14" s="40" customFormat="1" ht="37.5">
      <c r="A9" s="286"/>
      <c r="B9" s="264"/>
      <c r="C9" s="267"/>
      <c r="D9" s="268"/>
      <c r="E9" s="288"/>
      <c r="F9" s="289"/>
      <c r="G9" s="41" t="s">
        <v>72</v>
      </c>
      <c r="H9" s="41" t="s">
        <v>68</v>
      </c>
      <c r="I9" s="41" t="s">
        <v>77</v>
      </c>
      <c r="J9" s="41" t="s">
        <v>78</v>
      </c>
      <c r="K9" s="273"/>
      <c r="L9" s="275"/>
      <c r="M9" s="271"/>
      <c r="N9" s="1"/>
    </row>
    <row r="10" spans="1:14" s="43" customFormat="1" ht="19.5">
      <c r="A10" s="2">
        <v>1</v>
      </c>
      <c r="B10" s="3">
        <v>2</v>
      </c>
      <c r="C10" s="283">
        <v>3</v>
      </c>
      <c r="D10" s="283"/>
      <c r="E10" s="4">
        <v>4</v>
      </c>
      <c r="F10" s="66">
        <v>5</v>
      </c>
      <c r="G10" s="66">
        <v>7</v>
      </c>
      <c r="H10" s="66">
        <v>8</v>
      </c>
      <c r="I10" s="66">
        <v>6</v>
      </c>
      <c r="J10" s="66">
        <v>7</v>
      </c>
      <c r="K10" s="67">
        <v>8</v>
      </c>
      <c r="L10" s="68">
        <v>9</v>
      </c>
      <c r="M10" s="56">
        <v>10</v>
      </c>
      <c r="N10" s="42"/>
    </row>
    <row r="11" spans="1:14" s="43" customFormat="1" ht="19.5">
      <c r="A11" s="5"/>
      <c r="B11" s="6" t="s">
        <v>74</v>
      </c>
      <c r="C11" s="4" t="s">
        <v>82</v>
      </c>
      <c r="D11" s="4"/>
      <c r="E11" s="7"/>
      <c r="F11" s="69"/>
      <c r="G11" s="69"/>
      <c r="H11" s="69"/>
      <c r="I11" s="69"/>
      <c r="J11" s="69"/>
      <c r="K11" s="70"/>
      <c r="L11" s="68"/>
      <c r="M11" s="56"/>
      <c r="N11" s="42"/>
    </row>
    <row r="12" spans="1:14" s="99" customFormat="1" ht="19.5">
      <c r="A12" s="93"/>
      <c r="B12" s="94"/>
      <c r="C12" s="154" t="s">
        <v>75</v>
      </c>
      <c r="D12" s="155"/>
      <c r="E12" s="156"/>
      <c r="F12" s="95"/>
      <c r="G12" s="95"/>
      <c r="H12" s="95"/>
      <c r="I12" s="95"/>
      <c r="J12" s="95"/>
      <c r="K12" s="96"/>
      <c r="L12" s="50"/>
      <c r="M12" s="97"/>
      <c r="N12" s="98"/>
    </row>
    <row r="13" spans="1:14" s="99" customFormat="1" ht="37.5">
      <c r="A13" s="254">
        <v>1</v>
      </c>
      <c r="B13" s="257" t="s">
        <v>74</v>
      </c>
      <c r="C13" s="260" t="s">
        <v>105</v>
      </c>
      <c r="D13" s="261"/>
      <c r="E13" s="100" t="s">
        <v>127</v>
      </c>
      <c r="F13" s="101">
        <v>88900</v>
      </c>
      <c r="G13" s="101"/>
      <c r="H13" s="101">
        <f aca="true" t="shared" si="0" ref="H13:H19">F13</f>
        <v>88900</v>
      </c>
      <c r="I13" s="101"/>
      <c r="J13" s="101"/>
      <c r="K13" s="102"/>
      <c r="L13" s="72">
        <f aca="true" t="shared" si="1" ref="L13:L22">F13+K13</f>
        <v>88900</v>
      </c>
      <c r="M13" s="97" t="s">
        <v>102</v>
      </c>
      <c r="N13" s="98"/>
    </row>
    <row r="14" spans="1:14" s="99" customFormat="1" ht="37.5">
      <c r="A14" s="255"/>
      <c r="B14" s="258"/>
      <c r="C14" s="262"/>
      <c r="D14" s="262"/>
      <c r="E14" s="100" t="s">
        <v>127</v>
      </c>
      <c r="F14" s="101">
        <v>8100</v>
      </c>
      <c r="G14" s="101"/>
      <c r="H14" s="101">
        <f t="shared" si="0"/>
        <v>8100</v>
      </c>
      <c r="I14" s="101"/>
      <c r="J14" s="101"/>
      <c r="K14" s="102"/>
      <c r="L14" s="72">
        <f t="shared" si="1"/>
        <v>8100</v>
      </c>
      <c r="M14" s="97" t="s">
        <v>102</v>
      </c>
      <c r="N14" s="98"/>
    </row>
    <row r="15" spans="1:14" s="99" customFormat="1" ht="56.25">
      <c r="A15" s="255"/>
      <c r="B15" s="258"/>
      <c r="C15" s="262"/>
      <c r="D15" s="262"/>
      <c r="E15" s="100" t="s">
        <v>129</v>
      </c>
      <c r="F15" s="101">
        <v>114700</v>
      </c>
      <c r="G15" s="101"/>
      <c r="H15" s="101">
        <f t="shared" si="0"/>
        <v>114700</v>
      </c>
      <c r="I15" s="101"/>
      <c r="J15" s="101"/>
      <c r="K15" s="102"/>
      <c r="L15" s="72">
        <f t="shared" si="1"/>
        <v>114700</v>
      </c>
      <c r="M15" s="97" t="s">
        <v>102</v>
      </c>
      <c r="N15" s="98"/>
    </row>
    <row r="16" spans="1:14" s="99" customFormat="1" ht="56.25">
      <c r="A16" s="255"/>
      <c r="B16" s="258"/>
      <c r="C16" s="262"/>
      <c r="D16" s="262"/>
      <c r="E16" s="100" t="s">
        <v>128</v>
      </c>
      <c r="F16" s="101">
        <v>142500</v>
      </c>
      <c r="G16" s="101"/>
      <c r="H16" s="101">
        <f t="shared" si="0"/>
        <v>142500</v>
      </c>
      <c r="I16" s="101"/>
      <c r="J16" s="101"/>
      <c r="K16" s="102"/>
      <c r="L16" s="72">
        <f t="shared" si="1"/>
        <v>142500</v>
      </c>
      <c r="M16" s="97" t="s">
        <v>102</v>
      </c>
      <c r="N16" s="98"/>
    </row>
    <row r="17" spans="1:14" s="99" customFormat="1" ht="41.25" customHeight="1">
      <c r="A17" s="255"/>
      <c r="B17" s="258"/>
      <c r="C17" s="262"/>
      <c r="D17" s="262"/>
      <c r="E17" s="21" t="s">
        <v>130</v>
      </c>
      <c r="F17" s="101">
        <v>200000</v>
      </c>
      <c r="G17" s="101"/>
      <c r="H17" s="101">
        <f t="shared" si="0"/>
        <v>200000</v>
      </c>
      <c r="I17" s="101"/>
      <c r="J17" s="101"/>
      <c r="K17" s="103"/>
      <c r="L17" s="72">
        <f t="shared" si="1"/>
        <v>200000</v>
      </c>
      <c r="M17" s="97" t="s">
        <v>102</v>
      </c>
      <c r="N17" s="98"/>
    </row>
    <row r="18" spans="1:14" s="99" customFormat="1" ht="43.5" customHeight="1">
      <c r="A18" s="255"/>
      <c r="B18" s="258"/>
      <c r="C18" s="262"/>
      <c r="D18" s="262"/>
      <c r="E18" s="21" t="s">
        <v>31</v>
      </c>
      <c r="F18" s="101">
        <v>150000</v>
      </c>
      <c r="G18" s="101"/>
      <c r="H18" s="101">
        <f t="shared" si="0"/>
        <v>150000</v>
      </c>
      <c r="I18" s="101"/>
      <c r="J18" s="101"/>
      <c r="K18" s="103"/>
      <c r="L18" s="72">
        <f t="shared" si="1"/>
        <v>150000</v>
      </c>
      <c r="M18" s="97" t="s">
        <v>102</v>
      </c>
      <c r="N18" s="98"/>
    </row>
    <row r="19" spans="1:14" s="99" customFormat="1" ht="19.5">
      <c r="A19" s="255"/>
      <c r="B19" s="258"/>
      <c r="C19" s="262"/>
      <c r="D19" s="262"/>
      <c r="E19" s="21" t="s">
        <v>138</v>
      </c>
      <c r="F19" s="101">
        <v>6000</v>
      </c>
      <c r="G19" s="101"/>
      <c r="H19" s="101">
        <f t="shared" si="0"/>
        <v>6000</v>
      </c>
      <c r="I19" s="101"/>
      <c r="J19" s="101"/>
      <c r="K19" s="103"/>
      <c r="L19" s="72">
        <f t="shared" si="1"/>
        <v>6000</v>
      </c>
      <c r="M19" s="97" t="s">
        <v>102</v>
      </c>
      <c r="N19" s="98"/>
    </row>
    <row r="20" spans="1:14" s="99" customFormat="1" ht="18.75">
      <c r="A20" s="256"/>
      <c r="B20" s="259"/>
      <c r="C20" s="262"/>
      <c r="D20" s="262"/>
      <c r="E20" s="105" t="s">
        <v>116</v>
      </c>
      <c r="F20" s="76">
        <f aca="true" t="shared" si="2" ref="F20:L20">SUM(F13:F19)</f>
        <v>710200</v>
      </c>
      <c r="G20" s="76">
        <f t="shared" si="2"/>
        <v>0</v>
      </c>
      <c r="H20" s="76">
        <f t="shared" si="2"/>
        <v>710200</v>
      </c>
      <c r="I20" s="76">
        <f t="shared" si="2"/>
        <v>0</v>
      </c>
      <c r="J20" s="76">
        <f t="shared" si="2"/>
        <v>0</v>
      </c>
      <c r="K20" s="76"/>
      <c r="L20" s="76">
        <f t="shared" si="2"/>
        <v>710200</v>
      </c>
      <c r="M20" s="97"/>
      <c r="N20" s="98"/>
    </row>
    <row r="21" spans="1:14" s="99" customFormat="1" ht="19.5">
      <c r="A21" s="282">
        <v>2</v>
      </c>
      <c r="B21" s="239" t="s">
        <v>74</v>
      </c>
      <c r="C21" s="242" t="s">
        <v>107</v>
      </c>
      <c r="D21" s="243"/>
      <c r="E21" s="105" t="s">
        <v>5</v>
      </c>
      <c r="F21" s="76">
        <v>495221</v>
      </c>
      <c r="G21" s="76"/>
      <c r="H21" s="76">
        <v>495221</v>
      </c>
      <c r="I21" s="76"/>
      <c r="J21" s="76"/>
      <c r="K21" s="76"/>
      <c r="L21" s="72">
        <f>F21+K21</f>
        <v>495221</v>
      </c>
      <c r="M21" s="97" t="s">
        <v>84</v>
      </c>
      <c r="N21" s="98"/>
    </row>
    <row r="22" spans="1:14" s="99" customFormat="1" ht="19.5">
      <c r="A22" s="255"/>
      <c r="B22" s="240"/>
      <c r="C22" s="244"/>
      <c r="D22" s="243"/>
      <c r="E22" s="105" t="s">
        <v>112</v>
      </c>
      <c r="F22" s="76">
        <v>108949</v>
      </c>
      <c r="G22" s="76"/>
      <c r="H22" s="76">
        <v>108949</v>
      </c>
      <c r="I22" s="76"/>
      <c r="J22" s="76"/>
      <c r="K22" s="76"/>
      <c r="L22" s="72">
        <f t="shared" si="1"/>
        <v>108949</v>
      </c>
      <c r="M22" s="97" t="s">
        <v>84</v>
      </c>
      <c r="N22" s="98"/>
    </row>
    <row r="23" spans="1:14" s="99" customFormat="1" ht="18.75">
      <c r="A23" s="256"/>
      <c r="B23" s="241"/>
      <c r="C23" s="245"/>
      <c r="D23" s="246"/>
      <c r="E23" s="105" t="s">
        <v>90</v>
      </c>
      <c r="F23" s="76">
        <f>SUM(F21:F22)</f>
        <v>604170</v>
      </c>
      <c r="G23" s="76"/>
      <c r="H23" s="76">
        <f>SUM(H21:H22)</f>
        <v>604170</v>
      </c>
      <c r="I23" s="76"/>
      <c r="J23" s="76"/>
      <c r="K23" s="76">
        <f>SUM(K21:K22)</f>
        <v>0</v>
      </c>
      <c r="L23" s="76">
        <f>SUM(L21:L22)</f>
        <v>604170</v>
      </c>
      <c r="M23" s="97"/>
      <c r="N23" s="98"/>
    </row>
    <row r="24" spans="1:14" s="99" customFormat="1" ht="39.75" customHeight="1">
      <c r="A24" s="254">
        <v>3</v>
      </c>
      <c r="B24" s="257" t="s">
        <v>74</v>
      </c>
      <c r="C24" s="249" t="s">
        <v>106</v>
      </c>
      <c r="D24" s="250"/>
      <c r="E24" s="21" t="s">
        <v>140</v>
      </c>
      <c r="F24" s="74">
        <v>19500</v>
      </c>
      <c r="G24" s="74"/>
      <c r="H24" s="74">
        <f>F24</f>
        <v>19500</v>
      </c>
      <c r="I24" s="74"/>
      <c r="J24" s="74"/>
      <c r="K24" s="104"/>
      <c r="L24" s="75">
        <f>F24+K24</f>
        <v>19500</v>
      </c>
      <c r="M24" s="97" t="s">
        <v>102</v>
      </c>
      <c r="N24" s="98"/>
    </row>
    <row r="25" spans="1:14" s="99" customFormat="1" ht="81" customHeight="1">
      <c r="A25" s="276"/>
      <c r="B25" s="278"/>
      <c r="C25" s="251"/>
      <c r="D25" s="252"/>
      <c r="E25" s="21" t="s">
        <v>141</v>
      </c>
      <c r="F25" s="74">
        <v>8800</v>
      </c>
      <c r="G25" s="74"/>
      <c r="H25" s="74">
        <f>F25</f>
        <v>8800</v>
      </c>
      <c r="I25" s="74"/>
      <c r="J25" s="74"/>
      <c r="K25" s="104"/>
      <c r="L25" s="75">
        <f>F25+K25</f>
        <v>8800</v>
      </c>
      <c r="M25" s="97" t="s">
        <v>102</v>
      </c>
      <c r="N25" s="98"/>
    </row>
    <row r="26" spans="1:14" s="99" customFormat="1" ht="18.75">
      <c r="A26" s="277"/>
      <c r="B26" s="279"/>
      <c r="C26" s="280"/>
      <c r="D26" s="281"/>
      <c r="E26" s="105" t="s">
        <v>117</v>
      </c>
      <c r="F26" s="75">
        <f aca="true" t="shared" si="3" ref="F26:L26">F24+F25</f>
        <v>28300</v>
      </c>
      <c r="G26" s="75">
        <f t="shared" si="3"/>
        <v>0</v>
      </c>
      <c r="H26" s="75">
        <f t="shared" si="3"/>
        <v>28300</v>
      </c>
      <c r="I26" s="75">
        <f t="shared" si="3"/>
        <v>0</v>
      </c>
      <c r="J26" s="75">
        <f t="shared" si="3"/>
        <v>0</v>
      </c>
      <c r="K26" s="75">
        <f t="shared" si="3"/>
        <v>0</v>
      </c>
      <c r="L26" s="75">
        <f t="shared" si="3"/>
        <v>28300</v>
      </c>
      <c r="M26" s="20"/>
      <c r="N26" s="98"/>
    </row>
    <row r="27" spans="1:14" s="110" customFormat="1" ht="19.5">
      <c r="A27" s="227">
        <v>4</v>
      </c>
      <c r="B27" s="229" t="s">
        <v>74</v>
      </c>
      <c r="C27" s="249" t="s">
        <v>86</v>
      </c>
      <c r="D27" s="250"/>
      <c r="E27" s="106" t="s">
        <v>131</v>
      </c>
      <c r="F27" s="74">
        <v>35000</v>
      </c>
      <c r="G27" s="72"/>
      <c r="H27" s="74">
        <f>F27</f>
        <v>35000</v>
      </c>
      <c r="I27" s="107"/>
      <c r="J27" s="107"/>
      <c r="K27" s="108"/>
      <c r="L27" s="76">
        <f>F27</f>
        <v>35000</v>
      </c>
      <c r="M27" s="97" t="s">
        <v>102</v>
      </c>
      <c r="N27" s="109"/>
    </row>
    <row r="28" spans="1:14" s="110" customFormat="1" ht="37.5">
      <c r="A28" s="247"/>
      <c r="B28" s="248"/>
      <c r="C28" s="251"/>
      <c r="D28" s="252"/>
      <c r="E28" s="106" t="s">
        <v>12</v>
      </c>
      <c r="F28" s="74">
        <v>-2052778</v>
      </c>
      <c r="G28" s="74">
        <v>-2050871</v>
      </c>
      <c r="H28" s="74"/>
      <c r="I28" s="107"/>
      <c r="J28" s="107"/>
      <c r="K28" s="113"/>
      <c r="L28" s="76">
        <f>F28</f>
        <v>-2052778</v>
      </c>
      <c r="M28" s="97" t="s">
        <v>102</v>
      </c>
      <c r="N28" s="109"/>
    </row>
    <row r="29" spans="1:14" s="110" customFormat="1" ht="19.5">
      <c r="A29" s="247"/>
      <c r="B29" s="248"/>
      <c r="C29" s="251"/>
      <c r="D29" s="252"/>
      <c r="E29" s="106" t="s">
        <v>13</v>
      </c>
      <c r="F29" s="74">
        <v>1476067</v>
      </c>
      <c r="G29" s="72"/>
      <c r="H29" s="74">
        <v>1474160</v>
      </c>
      <c r="I29" s="107"/>
      <c r="J29" s="107"/>
      <c r="K29" s="113"/>
      <c r="L29" s="76">
        <f aca="true" t="shared" si="4" ref="L29:L46">F29</f>
        <v>1476067</v>
      </c>
      <c r="M29" s="97" t="s">
        <v>102</v>
      </c>
      <c r="N29" s="109"/>
    </row>
    <row r="30" spans="1:14" s="110" customFormat="1" ht="19.5">
      <c r="A30" s="247"/>
      <c r="B30" s="248"/>
      <c r="C30" s="251"/>
      <c r="D30" s="252"/>
      <c r="E30" s="106" t="s">
        <v>14</v>
      </c>
      <c r="F30" s="74">
        <v>330</v>
      </c>
      <c r="G30" s="72"/>
      <c r="H30" s="74">
        <v>330</v>
      </c>
      <c r="I30" s="107"/>
      <c r="J30" s="107"/>
      <c r="K30" s="113"/>
      <c r="L30" s="76">
        <f t="shared" si="4"/>
        <v>330</v>
      </c>
      <c r="M30" s="97" t="s">
        <v>102</v>
      </c>
      <c r="N30" s="109"/>
    </row>
    <row r="31" spans="1:14" s="110" customFormat="1" ht="19.5">
      <c r="A31" s="247"/>
      <c r="B31" s="248"/>
      <c r="C31" s="251"/>
      <c r="D31" s="252"/>
      <c r="E31" s="106" t="s">
        <v>15</v>
      </c>
      <c r="F31" s="74">
        <v>10773</v>
      </c>
      <c r="G31" s="72"/>
      <c r="H31" s="74">
        <v>10773</v>
      </c>
      <c r="I31" s="107"/>
      <c r="J31" s="107"/>
      <c r="K31" s="113"/>
      <c r="L31" s="76">
        <f t="shared" si="4"/>
        <v>10773</v>
      </c>
      <c r="M31" s="97" t="s">
        <v>102</v>
      </c>
      <c r="N31" s="109"/>
    </row>
    <row r="32" spans="1:14" s="110" customFormat="1" ht="19.5">
      <c r="A32" s="247"/>
      <c r="B32" s="248"/>
      <c r="C32" s="251"/>
      <c r="D32" s="252"/>
      <c r="E32" s="106" t="s">
        <v>16</v>
      </c>
      <c r="F32" s="74">
        <v>9691</v>
      </c>
      <c r="G32" s="72"/>
      <c r="H32" s="74">
        <v>9691</v>
      </c>
      <c r="I32" s="107"/>
      <c r="J32" s="107"/>
      <c r="K32" s="113"/>
      <c r="L32" s="76">
        <f t="shared" si="4"/>
        <v>9691</v>
      </c>
      <c r="M32" s="97" t="s">
        <v>102</v>
      </c>
      <c r="N32" s="109"/>
    </row>
    <row r="33" spans="1:14" s="110" customFormat="1" ht="19.5">
      <c r="A33" s="247"/>
      <c r="B33" s="248"/>
      <c r="C33" s="251"/>
      <c r="D33" s="252"/>
      <c r="E33" s="106" t="s">
        <v>17</v>
      </c>
      <c r="F33" s="74">
        <v>7053</v>
      </c>
      <c r="G33" s="72"/>
      <c r="H33" s="74">
        <v>7053</v>
      </c>
      <c r="I33" s="107"/>
      <c r="J33" s="107"/>
      <c r="K33" s="113"/>
      <c r="L33" s="76">
        <f t="shared" si="4"/>
        <v>7053</v>
      </c>
      <c r="M33" s="97" t="s">
        <v>102</v>
      </c>
      <c r="N33" s="109"/>
    </row>
    <row r="34" spans="1:14" s="110" customFormat="1" ht="19.5">
      <c r="A34" s="247"/>
      <c r="B34" s="248"/>
      <c r="C34" s="251"/>
      <c r="D34" s="252"/>
      <c r="E34" s="106" t="s">
        <v>18</v>
      </c>
      <c r="F34" s="74">
        <v>1270</v>
      </c>
      <c r="G34" s="72"/>
      <c r="H34" s="74">
        <v>1270</v>
      </c>
      <c r="I34" s="107"/>
      <c r="J34" s="107"/>
      <c r="K34" s="113"/>
      <c r="L34" s="76">
        <f t="shared" si="4"/>
        <v>1270</v>
      </c>
      <c r="M34" s="97" t="s">
        <v>102</v>
      </c>
      <c r="N34" s="109"/>
    </row>
    <row r="35" spans="1:14" s="110" customFormat="1" ht="19.5">
      <c r="A35" s="247"/>
      <c r="B35" s="248"/>
      <c r="C35" s="251"/>
      <c r="D35" s="252"/>
      <c r="E35" s="106" t="s">
        <v>19</v>
      </c>
      <c r="F35" s="74">
        <v>12950</v>
      </c>
      <c r="G35" s="72"/>
      <c r="H35" s="74">
        <v>12950</v>
      </c>
      <c r="I35" s="107"/>
      <c r="J35" s="107"/>
      <c r="K35" s="113"/>
      <c r="L35" s="76">
        <f t="shared" si="4"/>
        <v>12950</v>
      </c>
      <c r="M35" s="97" t="s">
        <v>102</v>
      </c>
      <c r="N35" s="109"/>
    </row>
    <row r="36" spans="1:14" s="110" customFormat="1" ht="19.5">
      <c r="A36" s="247"/>
      <c r="B36" s="248"/>
      <c r="C36" s="251"/>
      <c r="D36" s="252"/>
      <c r="E36" s="106" t="s">
        <v>20</v>
      </c>
      <c r="F36" s="74">
        <v>854</v>
      </c>
      <c r="G36" s="72"/>
      <c r="H36" s="74">
        <v>854</v>
      </c>
      <c r="I36" s="107"/>
      <c r="J36" s="107"/>
      <c r="K36" s="113"/>
      <c r="L36" s="76">
        <f t="shared" si="4"/>
        <v>854</v>
      </c>
      <c r="M36" s="97" t="s">
        <v>102</v>
      </c>
      <c r="N36" s="109"/>
    </row>
    <row r="37" spans="1:14" s="110" customFormat="1" ht="19.5">
      <c r="A37" s="247"/>
      <c r="B37" s="248"/>
      <c r="C37" s="251"/>
      <c r="D37" s="252"/>
      <c r="E37" s="106" t="s">
        <v>21</v>
      </c>
      <c r="F37" s="74">
        <v>19535</v>
      </c>
      <c r="G37" s="72"/>
      <c r="H37" s="74">
        <v>19535</v>
      </c>
      <c r="I37" s="107"/>
      <c r="J37" s="107"/>
      <c r="K37" s="113"/>
      <c r="L37" s="76">
        <f t="shared" si="4"/>
        <v>19535</v>
      </c>
      <c r="M37" s="97" t="s">
        <v>102</v>
      </c>
      <c r="N37" s="109"/>
    </row>
    <row r="38" spans="1:14" s="110" customFormat="1" ht="19.5">
      <c r="A38" s="247"/>
      <c r="B38" s="248"/>
      <c r="C38" s="251"/>
      <c r="D38" s="252"/>
      <c r="E38" s="106" t="s">
        <v>22</v>
      </c>
      <c r="F38" s="74">
        <v>170186</v>
      </c>
      <c r="G38" s="72"/>
      <c r="H38" s="74">
        <v>170186</v>
      </c>
      <c r="I38" s="107"/>
      <c r="J38" s="107"/>
      <c r="K38" s="113"/>
      <c r="L38" s="76">
        <f t="shared" si="4"/>
        <v>170186</v>
      </c>
      <c r="M38" s="97" t="s">
        <v>102</v>
      </c>
      <c r="N38" s="109"/>
    </row>
    <row r="39" spans="1:14" s="110" customFormat="1" ht="19.5">
      <c r="A39" s="247"/>
      <c r="B39" s="248"/>
      <c r="C39" s="251"/>
      <c r="D39" s="252"/>
      <c r="E39" s="106" t="s">
        <v>23</v>
      </c>
      <c r="F39" s="74">
        <v>89401</v>
      </c>
      <c r="G39" s="72"/>
      <c r="H39" s="74">
        <v>89401</v>
      </c>
      <c r="I39" s="107"/>
      <c r="J39" s="107"/>
      <c r="K39" s="113"/>
      <c r="L39" s="76">
        <f t="shared" si="4"/>
        <v>89401</v>
      </c>
      <c r="M39" s="97" t="s">
        <v>102</v>
      </c>
      <c r="N39" s="109"/>
    </row>
    <row r="40" spans="1:14" s="110" customFormat="1" ht="19.5">
      <c r="A40" s="247"/>
      <c r="B40" s="248"/>
      <c r="C40" s="251"/>
      <c r="D40" s="252"/>
      <c r="E40" s="106" t="s">
        <v>24</v>
      </c>
      <c r="F40" s="74">
        <v>21068</v>
      </c>
      <c r="G40" s="72"/>
      <c r="H40" s="74">
        <v>21068</v>
      </c>
      <c r="I40" s="107"/>
      <c r="J40" s="107"/>
      <c r="K40" s="113"/>
      <c r="L40" s="76">
        <f t="shared" si="4"/>
        <v>21068</v>
      </c>
      <c r="M40" s="97" t="s">
        <v>102</v>
      </c>
      <c r="N40" s="109"/>
    </row>
    <row r="41" spans="1:14" s="110" customFormat="1" ht="19.5">
      <c r="A41" s="247"/>
      <c r="B41" s="248"/>
      <c r="C41" s="251"/>
      <c r="D41" s="252"/>
      <c r="E41" s="106" t="s">
        <v>25</v>
      </c>
      <c r="F41" s="74">
        <v>102686</v>
      </c>
      <c r="G41" s="72"/>
      <c r="H41" s="74">
        <v>102686</v>
      </c>
      <c r="I41" s="107"/>
      <c r="J41" s="107"/>
      <c r="K41" s="113"/>
      <c r="L41" s="76">
        <f t="shared" si="4"/>
        <v>102686</v>
      </c>
      <c r="M41" s="97" t="s">
        <v>102</v>
      </c>
      <c r="N41" s="109"/>
    </row>
    <row r="42" spans="1:14" s="110" customFormat="1" ht="19.5">
      <c r="A42" s="247"/>
      <c r="B42" s="248"/>
      <c r="C42" s="251"/>
      <c r="D42" s="252"/>
      <c r="E42" s="106" t="s">
        <v>26</v>
      </c>
      <c r="F42" s="74">
        <v>16806</v>
      </c>
      <c r="G42" s="72"/>
      <c r="H42" s="74">
        <v>16806</v>
      </c>
      <c r="I42" s="107"/>
      <c r="J42" s="107"/>
      <c r="K42" s="113"/>
      <c r="L42" s="76">
        <f t="shared" si="4"/>
        <v>16806</v>
      </c>
      <c r="M42" s="97" t="s">
        <v>102</v>
      </c>
      <c r="N42" s="109"/>
    </row>
    <row r="43" spans="1:14" s="110" customFormat="1" ht="19.5">
      <c r="A43" s="247"/>
      <c r="B43" s="248"/>
      <c r="C43" s="251"/>
      <c r="D43" s="252"/>
      <c r="E43" s="106" t="s">
        <v>27</v>
      </c>
      <c r="F43" s="74">
        <v>87015</v>
      </c>
      <c r="G43" s="72"/>
      <c r="H43" s="74">
        <v>87015</v>
      </c>
      <c r="I43" s="107"/>
      <c r="J43" s="107"/>
      <c r="K43" s="113"/>
      <c r="L43" s="76">
        <f t="shared" si="4"/>
        <v>87015</v>
      </c>
      <c r="M43" s="97" t="s">
        <v>102</v>
      </c>
      <c r="N43" s="109"/>
    </row>
    <row r="44" spans="1:14" s="110" customFormat="1" ht="19.5">
      <c r="A44" s="247"/>
      <c r="B44" s="248"/>
      <c r="C44" s="251"/>
      <c r="D44" s="252"/>
      <c r="E44" s="106" t="s">
        <v>28</v>
      </c>
      <c r="F44" s="74">
        <v>128</v>
      </c>
      <c r="G44" s="72"/>
      <c r="H44" s="74">
        <v>128</v>
      </c>
      <c r="I44" s="107"/>
      <c r="J44" s="107"/>
      <c r="K44" s="113"/>
      <c r="L44" s="76">
        <f t="shared" si="4"/>
        <v>128</v>
      </c>
      <c r="M44" s="97" t="s">
        <v>102</v>
      </c>
      <c r="N44" s="109"/>
    </row>
    <row r="45" spans="1:14" s="110" customFormat="1" ht="19.5">
      <c r="A45" s="247"/>
      <c r="B45" s="248"/>
      <c r="C45" s="251"/>
      <c r="D45" s="252"/>
      <c r="E45" s="106" t="s">
        <v>29</v>
      </c>
      <c r="F45" s="74">
        <v>20087</v>
      </c>
      <c r="G45" s="72"/>
      <c r="H45" s="74">
        <v>20087</v>
      </c>
      <c r="I45" s="107"/>
      <c r="J45" s="107"/>
      <c r="K45" s="113"/>
      <c r="L45" s="76">
        <f t="shared" si="4"/>
        <v>20087</v>
      </c>
      <c r="M45" s="97" t="s">
        <v>102</v>
      </c>
      <c r="N45" s="109"/>
    </row>
    <row r="46" spans="1:14" s="110" customFormat="1" ht="19.5">
      <c r="A46" s="247"/>
      <c r="B46" s="248"/>
      <c r="C46" s="251"/>
      <c r="D46" s="252"/>
      <c r="E46" s="106" t="s">
        <v>30</v>
      </c>
      <c r="F46" s="74">
        <v>6878</v>
      </c>
      <c r="G46" s="72"/>
      <c r="H46" s="74">
        <v>6878</v>
      </c>
      <c r="I46" s="107"/>
      <c r="J46" s="107"/>
      <c r="K46" s="113"/>
      <c r="L46" s="76">
        <f t="shared" si="4"/>
        <v>6878</v>
      </c>
      <c r="M46" s="97" t="s">
        <v>102</v>
      </c>
      <c r="N46" s="109"/>
    </row>
    <row r="47" spans="1:14" s="110" customFormat="1" ht="37.5">
      <c r="A47" s="247"/>
      <c r="B47" s="248"/>
      <c r="C47" s="251"/>
      <c r="D47" s="252"/>
      <c r="E47" s="106" t="s">
        <v>132</v>
      </c>
      <c r="F47" s="74">
        <v>139700</v>
      </c>
      <c r="G47" s="72"/>
      <c r="H47" s="74">
        <f>F47</f>
        <v>139700</v>
      </c>
      <c r="I47" s="107"/>
      <c r="J47" s="107"/>
      <c r="K47" s="113"/>
      <c r="L47" s="76">
        <f>F47</f>
        <v>139700</v>
      </c>
      <c r="M47" s="97" t="s">
        <v>102</v>
      </c>
      <c r="N47" s="109"/>
    </row>
    <row r="48" spans="1:14" s="110" customFormat="1" ht="93.75">
      <c r="A48" s="247"/>
      <c r="B48" s="248"/>
      <c r="C48" s="251"/>
      <c r="D48" s="252"/>
      <c r="E48" s="106" t="s">
        <v>192</v>
      </c>
      <c r="F48" s="74">
        <v>-5264502</v>
      </c>
      <c r="G48" s="72">
        <f>F48</f>
        <v>-5264502</v>
      </c>
      <c r="H48" s="74"/>
      <c r="I48" s="107"/>
      <c r="J48" s="107"/>
      <c r="K48" s="113"/>
      <c r="L48" s="76">
        <f>F48</f>
        <v>-5264502</v>
      </c>
      <c r="M48" s="97" t="s">
        <v>102</v>
      </c>
      <c r="N48" s="109"/>
    </row>
    <row r="49" spans="1:14" s="110" customFormat="1" ht="37.5">
      <c r="A49" s="247"/>
      <c r="B49" s="248"/>
      <c r="C49" s="251"/>
      <c r="D49" s="252"/>
      <c r="E49" s="106" t="s">
        <v>51</v>
      </c>
      <c r="F49" s="74">
        <v>199910</v>
      </c>
      <c r="G49" s="72"/>
      <c r="H49" s="74">
        <f>F49</f>
        <v>199910</v>
      </c>
      <c r="I49" s="107"/>
      <c r="J49" s="107"/>
      <c r="K49" s="113"/>
      <c r="L49" s="76">
        <f>F49</f>
        <v>199910</v>
      </c>
      <c r="M49" s="97" t="s">
        <v>102</v>
      </c>
      <c r="N49" s="109"/>
    </row>
    <row r="50" spans="1:14" s="110" customFormat="1" ht="56.25">
      <c r="A50" s="247"/>
      <c r="B50" s="248"/>
      <c r="C50" s="251"/>
      <c r="D50" s="252"/>
      <c r="E50" s="106" t="s">
        <v>133</v>
      </c>
      <c r="F50" s="74">
        <v>183000</v>
      </c>
      <c r="G50" s="72"/>
      <c r="H50" s="74">
        <f>F50</f>
        <v>183000</v>
      </c>
      <c r="I50" s="107"/>
      <c r="J50" s="107"/>
      <c r="K50" s="113"/>
      <c r="L50" s="76">
        <f>F50</f>
        <v>183000</v>
      </c>
      <c r="M50" s="97" t="s">
        <v>102</v>
      </c>
      <c r="N50" s="109"/>
    </row>
    <row r="51" spans="1:14" s="110" customFormat="1" ht="19.5">
      <c r="A51" s="228"/>
      <c r="B51" s="230"/>
      <c r="C51" s="152"/>
      <c r="D51" s="141"/>
      <c r="E51" s="105" t="s">
        <v>89</v>
      </c>
      <c r="F51" s="75">
        <f aca="true" t="shared" si="5" ref="F51:L51">SUM(F27:F50)</f>
        <v>-4706892</v>
      </c>
      <c r="G51" s="75">
        <f t="shared" si="5"/>
        <v>-7315373</v>
      </c>
      <c r="H51" s="75">
        <f t="shared" si="5"/>
        <v>2608481</v>
      </c>
      <c r="I51" s="75">
        <f t="shared" si="5"/>
        <v>0</v>
      </c>
      <c r="J51" s="75">
        <f t="shared" si="5"/>
        <v>0</v>
      </c>
      <c r="K51" s="75">
        <f t="shared" si="5"/>
        <v>0</v>
      </c>
      <c r="L51" s="75">
        <f t="shared" si="5"/>
        <v>-4706892</v>
      </c>
      <c r="M51" s="20"/>
      <c r="N51" s="109"/>
    </row>
    <row r="52" spans="1:14" s="110" customFormat="1" ht="41.25" customHeight="1">
      <c r="A52" s="227">
        <v>5</v>
      </c>
      <c r="B52" s="229" t="s">
        <v>74</v>
      </c>
      <c r="C52" s="249" t="s">
        <v>108</v>
      </c>
      <c r="D52" s="253"/>
      <c r="E52" s="21" t="s">
        <v>38</v>
      </c>
      <c r="F52" s="74">
        <v>189700</v>
      </c>
      <c r="G52" s="74"/>
      <c r="H52" s="74">
        <f>F52</f>
        <v>189700</v>
      </c>
      <c r="I52" s="74"/>
      <c r="J52" s="74"/>
      <c r="K52" s="104"/>
      <c r="L52" s="75">
        <f>F52+K52</f>
        <v>189700</v>
      </c>
      <c r="M52" s="97" t="s">
        <v>102</v>
      </c>
      <c r="N52" s="109"/>
    </row>
    <row r="53" spans="1:14" s="110" customFormat="1" ht="19.5">
      <c r="A53" s="228"/>
      <c r="B53" s="230"/>
      <c r="C53" s="152"/>
      <c r="D53" s="141"/>
      <c r="E53" s="105" t="s">
        <v>110</v>
      </c>
      <c r="F53" s="75">
        <f>F52</f>
        <v>189700</v>
      </c>
      <c r="G53" s="75">
        <f aca="true" t="shared" si="6" ref="G53:L53">G52</f>
        <v>0</v>
      </c>
      <c r="H53" s="75">
        <f t="shared" si="6"/>
        <v>189700</v>
      </c>
      <c r="I53" s="75">
        <f t="shared" si="6"/>
        <v>0</v>
      </c>
      <c r="J53" s="75">
        <f t="shared" si="6"/>
        <v>0</v>
      </c>
      <c r="K53" s="75">
        <f t="shared" si="6"/>
        <v>0</v>
      </c>
      <c r="L53" s="75">
        <f t="shared" si="6"/>
        <v>189700</v>
      </c>
      <c r="M53" s="20"/>
      <c r="N53" s="109"/>
    </row>
    <row r="54" spans="1:14" s="110" customFormat="1" ht="56.25">
      <c r="A54" s="227">
        <v>6</v>
      </c>
      <c r="B54" s="229" t="s">
        <v>74</v>
      </c>
      <c r="C54" s="231" t="s">
        <v>134</v>
      </c>
      <c r="D54" s="232"/>
      <c r="E54" s="21" t="s">
        <v>135</v>
      </c>
      <c r="F54" s="74">
        <v>27990</v>
      </c>
      <c r="G54" s="74"/>
      <c r="H54" s="74">
        <f>F54</f>
        <v>27990</v>
      </c>
      <c r="I54" s="74"/>
      <c r="J54" s="74"/>
      <c r="K54" s="74"/>
      <c r="L54" s="75">
        <f>F54+K54</f>
        <v>27990</v>
      </c>
      <c r="M54" s="97" t="s">
        <v>102</v>
      </c>
      <c r="N54" s="109"/>
    </row>
    <row r="55" spans="1:14" s="110" customFormat="1" ht="19.5">
      <c r="A55" s="228"/>
      <c r="B55" s="230"/>
      <c r="C55" s="233"/>
      <c r="D55" s="234"/>
      <c r="E55" s="105" t="s">
        <v>136</v>
      </c>
      <c r="F55" s="75">
        <f>F54</f>
        <v>27990</v>
      </c>
      <c r="G55" s="75">
        <f aca="true" t="shared" si="7" ref="G55:L55">G54</f>
        <v>0</v>
      </c>
      <c r="H55" s="75">
        <f t="shared" si="7"/>
        <v>27990</v>
      </c>
      <c r="I55" s="75">
        <f t="shared" si="7"/>
        <v>0</v>
      </c>
      <c r="J55" s="75">
        <f t="shared" si="7"/>
        <v>0</v>
      </c>
      <c r="K55" s="75">
        <f t="shared" si="7"/>
        <v>0</v>
      </c>
      <c r="L55" s="75">
        <f t="shared" si="7"/>
        <v>27990</v>
      </c>
      <c r="M55" s="20"/>
      <c r="N55" s="114"/>
    </row>
    <row r="56" spans="1:14" s="117" customFormat="1" ht="18.75">
      <c r="A56" s="13"/>
      <c r="B56" s="14"/>
      <c r="C56" s="149" t="s">
        <v>98</v>
      </c>
      <c r="D56" s="162"/>
      <c r="E56" s="115"/>
      <c r="F56" s="76">
        <f>F20+F26+F51+F53+F55+F23</f>
        <v>-3146532</v>
      </c>
      <c r="G56" s="76">
        <f aca="true" t="shared" si="8" ref="G56:L56">G20+G26+G51+G53+G55+G23</f>
        <v>-7315373</v>
      </c>
      <c r="H56" s="76">
        <f t="shared" si="8"/>
        <v>4168841</v>
      </c>
      <c r="I56" s="76">
        <f t="shared" si="8"/>
        <v>0</v>
      </c>
      <c r="J56" s="76">
        <f t="shared" si="8"/>
        <v>0</v>
      </c>
      <c r="K56" s="76">
        <f t="shared" si="8"/>
        <v>0</v>
      </c>
      <c r="L56" s="76">
        <f t="shared" si="8"/>
        <v>-3146532</v>
      </c>
      <c r="M56" s="57"/>
      <c r="N56" s="116"/>
    </row>
    <row r="57" spans="1:14" s="90" customFormat="1" ht="18.75">
      <c r="A57" s="8"/>
      <c r="B57" s="9"/>
      <c r="C57" s="149" t="s">
        <v>85</v>
      </c>
      <c r="D57" s="161"/>
      <c r="E57" s="162"/>
      <c r="F57" s="107"/>
      <c r="G57" s="107"/>
      <c r="H57" s="107"/>
      <c r="I57" s="107"/>
      <c r="J57" s="107"/>
      <c r="K57" s="107"/>
      <c r="L57" s="76"/>
      <c r="M57" s="58"/>
      <c r="N57" s="89"/>
    </row>
    <row r="58" spans="1:14" s="90" customFormat="1" ht="27.75" customHeight="1">
      <c r="A58" s="198">
        <v>7</v>
      </c>
      <c r="B58" s="201" t="s">
        <v>74</v>
      </c>
      <c r="C58" s="235" t="s">
        <v>105</v>
      </c>
      <c r="D58" s="236"/>
      <c r="E58" s="21" t="s">
        <v>37</v>
      </c>
      <c r="F58" s="107"/>
      <c r="G58" s="107"/>
      <c r="H58" s="107"/>
      <c r="I58" s="107"/>
      <c r="J58" s="107"/>
      <c r="K58" s="107">
        <v>350000</v>
      </c>
      <c r="L58" s="75">
        <f>F58+K58</f>
        <v>350000</v>
      </c>
      <c r="M58" s="97" t="s">
        <v>102</v>
      </c>
      <c r="N58" s="89"/>
    </row>
    <row r="59" spans="1:14" s="90" customFormat="1" ht="18.75">
      <c r="A59" s="217"/>
      <c r="B59" s="209"/>
      <c r="C59" s="237"/>
      <c r="D59" s="238"/>
      <c r="E59" s="21" t="s">
        <v>139</v>
      </c>
      <c r="F59" s="107"/>
      <c r="G59" s="107"/>
      <c r="H59" s="107"/>
      <c r="I59" s="107"/>
      <c r="J59" s="107"/>
      <c r="K59" s="107">
        <v>10000</v>
      </c>
      <c r="L59" s="75">
        <f>F59+K59</f>
        <v>10000</v>
      </c>
      <c r="M59" s="97" t="s">
        <v>102</v>
      </c>
      <c r="N59" s="89"/>
    </row>
    <row r="60" spans="1:14" s="90" customFormat="1" ht="56.25">
      <c r="A60" s="217"/>
      <c r="B60" s="209"/>
      <c r="C60" s="237"/>
      <c r="D60" s="238"/>
      <c r="E60" s="21" t="s">
        <v>193</v>
      </c>
      <c r="F60" s="107"/>
      <c r="G60" s="107"/>
      <c r="H60" s="107"/>
      <c r="I60" s="107"/>
      <c r="J60" s="107"/>
      <c r="K60" s="107">
        <v>-900000</v>
      </c>
      <c r="L60" s="75">
        <f>F60+K60</f>
        <v>-900000</v>
      </c>
      <c r="M60" s="97" t="s">
        <v>102</v>
      </c>
      <c r="N60" s="89"/>
    </row>
    <row r="61" spans="1:14" s="117" customFormat="1" ht="35.25" customHeight="1">
      <c r="A61" s="194"/>
      <c r="B61" s="210"/>
      <c r="C61" s="152"/>
      <c r="D61" s="141"/>
      <c r="E61" s="105" t="s">
        <v>116</v>
      </c>
      <c r="F61" s="76">
        <f aca="true" t="shared" si="9" ref="F61:L61">SUM(F58:F60)</f>
        <v>0</v>
      </c>
      <c r="G61" s="76">
        <f t="shared" si="9"/>
        <v>0</v>
      </c>
      <c r="H61" s="76">
        <f t="shared" si="9"/>
        <v>0</v>
      </c>
      <c r="I61" s="76">
        <f t="shared" si="9"/>
        <v>0</v>
      </c>
      <c r="J61" s="76">
        <f t="shared" si="9"/>
        <v>0</v>
      </c>
      <c r="K61" s="76">
        <f t="shared" si="9"/>
        <v>-540000</v>
      </c>
      <c r="L61" s="76">
        <f t="shared" si="9"/>
        <v>-540000</v>
      </c>
      <c r="M61" s="57"/>
      <c r="N61" s="116"/>
    </row>
    <row r="62" spans="1:14" s="90" customFormat="1" ht="156" customHeight="1">
      <c r="A62" s="198">
        <v>8</v>
      </c>
      <c r="B62" s="201" t="s">
        <v>74</v>
      </c>
      <c r="C62" s="143" t="s">
        <v>170</v>
      </c>
      <c r="D62" s="144"/>
      <c r="E62" s="25" t="s">
        <v>121</v>
      </c>
      <c r="F62" s="78"/>
      <c r="G62" s="78"/>
      <c r="H62" s="78"/>
      <c r="I62" s="78"/>
      <c r="J62" s="78"/>
      <c r="K62" s="79">
        <v>-1357000</v>
      </c>
      <c r="L62" s="78">
        <f aca="true" t="shared" si="10" ref="L62:L69">K62</f>
        <v>-1357000</v>
      </c>
      <c r="M62" s="59" t="s">
        <v>102</v>
      </c>
      <c r="N62" s="89"/>
    </row>
    <row r="63" spans="1:14" s="90" customFormat="1" ht="136.5" customHeight="1">
      <c r="A63" s="217"/>
      <c r="B63" s="209"/>
      <c r="C63" s="145"/>
      <c r="D63" s="146"/>
      <c r="E63" s="25" t="s">
        <v>122</v>
      </c>
      <c r="F63" s="78"/>
      <c r="G63" s="78"/>
      <c r="H63" s="78"/>
      <c r="I63" s="78"/>
      <c r="J63" s="78"/>
      <c r="K63" s="79">
        <v>-1357000</v>
      </c>
      <c r="L63" s="78">
        <f t="shared" si="10"/>
        <v>-1357000</v>
      </c>
      <c r="M63" s="59" t="s">
        <v>102</v>
      </c>
      <c r="N63" s="89"/>
    </row>
    <row r="64" spans="1:14" s="90" customFormat="1" ht="135" customHeight="1">
      <c r="A64" s="217"/>
      <c r="B64" s="209"/>
      <c r="C64" s="145"/>
      <c r="D64" s="146"/>
      <c r="E64" s="25" t="s">
        <v>123</v>
      </c>
      <c r="F64" s="78"/>
      <c r="G64" s="78"/>
      <c r="H64" s="78"/>
      <c r="I64" s="78"/>
      <c r="J64" s="78"/>
      <c r="K64" s="79">
        <v>-1357000</v>
      </c>
      <c r="L64" s="78">
        <f t="shared" si="10"/>
        <v>-1357000</v>
      </c>
      <c r="M64" s="59" t="s">
        <v>102</v>
      </c>
      <c r="N64" s="89"/>
    </row>
    <row r="65" spans="1:14" s="90" customFormat="1" ht="135.75" customHeight="1">
      <c r="A65" s="217"/>
      <c r="B65" s="209"/>
      <c r="C65" s="145"/>
      <c r="D65" s="146"/>
      <c r="E65" s="25" t="s">
        <v>126</v>
      </c>
      <c r="F65" s="78"/>
      <c r="G65" s="78"/>
      <c r="H65" s="78"/>
      <c r="I65" s="78"/>
      <c r="J65" s="78"/>
      <c r="K65" s="79">
        <v>1357000</v>
      </c>
      <c r="L65" s="78">
        <f t="shared" si="10"/>
        <v>1357000</v>
      </c>
      <c r="M65" s="59" t="s">
        <v>102</v>
      </c>
      <c r="N65" s="89"/>
    </row>
    <row r="66" spans="1:14" s="90" customFormat="1" ht="135" customHeight="1">
      <c r="A66" s="217"/>
      <c r="B66" s="209"/>
      <c r="C66" s="145"/>
      <c r="D66" s="146"/>
      <c r="E66" s="25" t="s">
        <v>124</v>
      </c>
      <c r="F66" s="78"/>
      <c r="G66" s="78"/>
      <c r="H66" s="78"/>
      <c r="I66" s="78"/>
      <c r="J66" s="78"/>
      <c r="K66" s="79">
        <v>1357000</v>
      </c>
      <c r="L66" s="78">
        <f t="shared" si="10"/>
        <v>1357000</v>
      </c>
      <c r="M66" s="59" t="s">
        <v>102</v>
      </c>
      <c r="N66" s="89"/>
    </row>
    <row r="67" spans="1:14" s="90" customFormat="1" ht="150" customHeight="1">
      <c r="A67" s="217"/>
      <c r="B67" s="209"/>
      <c r="C67" s="145"/>
      <c r="D67" s="146"/>
      <c r="E67" s="25" t="s">
        <v>125</v>
      </c>
      <c r="F67" s="78"/>
      <c r="G67" s="78"/>
      <c r="H67" s="78"/>
      <c r="I67" s="78"/>
      <c r="J67" s="78"/>
      <c r="K67" s="79">
        <v>1357000</v>
      </c>
      <c r="L67" s="78">
        <f t="shared" si="10"/>
        <v>1357000</v>
      </c>
      <c r="M67" s="59" t="s">
        <v>102</v>
      </c>
      <c r="N67" s="89"/>
    </row>
    <row r="68" spans="1:14" s="90" customFormat="1" ht="18.75">
      <c r="A68" s="194"/>
      <c r="B68" s="210"/>
      <c r="C68" s="147"/>
      <c r="D68" s="148"/>
      <c r="E68" s="118" t="s">
        <v>119</v>
      </c>
      <c r="F68" s="78"/>
      <c r="G68" s="78"/>
      <c r="H68" s="78"/>
      <c r="I68" s="78"/>
      <c r="J68" s="78"/>
      <c r="K68" s="78">
        <f>SUM(K62:K67)</f>
        <v>0</v>
      </c>
      <c r="L68" s="78">
        <f>SUM(L62:L67)</f>
        <v>0</v>
      </c>
      <c r="M68" s="59"/>
      <c r="N68" s="89"/>
    </row>
    <row r="69" spans="1:14" s="90" customFormat="1" ht="56.25">
      <c r="A69" s="198">
        <v>9</v>
      </c>
      <c r="B69" s="201" t="s">
        <v>74</v>
      </c>
      <c r="C69" s="112" t="s">
        <v>34</v>
      </c>
      <c r="D69" s="224"/>
      <c r="E69" s="118" t="s">
        <v>35</v>
      </c>
      <c r="F69" s="78"/>
      <c r="G69" s="78"/>
      <c r="H69" s="78"/>
      <c r="I69" s="78"/>
      <c r="J69" s="78"/>
      <c r="K69" s="78">
        <v>3594500</v>
      </c>
      <c r="L69" s="78">
        <f t="shared" si="10"/>
        <v>3594500</v>
      </c>
      <c r="M69" s="59" t="s">
        <v>33</v>
      </c>
      <c r="N69" s="89"/>
    </row>
    <row r="70" spans="1:14" s="90" customFormat="1" ht="18.75">
      <c r="A70" s="194"/>
      <c r="B70" s="210"/>
      <c r="C70" s="225"/>
      <c r="D70" s="226"/>
      <c r="E70" s="136" t="s">
        <v>32</v>
      </c>
      <c r="F70" s="78"/>
      <c r="G70" s="78"/>
      <c r="H70" s="78"/>
      <c r="I70" s="78"/>
      <c r="J70" s="78"/>
      <c r="K70" s="78">
        <f>K69</f>
        <v>3594500</v>
      </c>
      <c r="L70" s="78">
        <f>L69</f>
        <v>3594500</v>
      </c>
      <c r="M70" s="59"/>
      <c r="N70" s="89"/>
    </row>
    <row r="71" spans="1:14" s="90" customFormat="1" ht="123" customHeight="1">
      <c r="A71" s="139"/>
      <c r="B71" s="135"/>
      <c r="C71" s="112" t="s">
        <v>57</v>
      </c>
      <c r="D71" s="218"/>
      <c r="E71" s="140" t="s">
        <v>58</v>
      </c>
      <c r="F71" s="78"/>
      <c r="G71" s="78"/>
      <c r="H71" s="78"/>
      <c r="I71" s="78"/>
      <c r="J71" s="78"/>
      <c r="K71" s="79">
        <v>3000</v>
      </c>
      <c r="L71" s="79">
        <v>3000</v>
      </c>
      <c r="M71" s="59" t="s">
        <v>103</v>
      </c>
      <c r="N71" s="89"/>
    </row>
    <row r="72" spans="1:14" s="90" customFormat="1" ht="45.75" customHeight="1">
      <c r="A72" s="139"/>
      <c r="B72" s="135"/>
      <c r="C72" s="221"/>
      <c r="D72" s="222"/>
      <c r="E72" s="136" t="s">
        <v>111</v>
      </c>
      <c r="F72" s="78"/>
      <c r="G72" s="78"/>
      <c r="H72" s="78"/>
      <c r="I72" s="78"/>
      <c r="J72" s="78"/>
      <c r="K72" s="78">
        <f>K71</f>
        <v>3000</v>
      </c>
      <c r="L72" s="78">
        <f>L71</f>
        <v>3000</v>
      </c>
      <c r="M72" s="59"/>
      <c r="N72" s="89"/>
    </row>
    <row r="73" spans="1:14" s="90" customFormat="1" ht="37.5">
      <c r="A73" s="223">
        <v>10</v>
      </c>
      <c r="B73" s="196" t="s">
        <v>74</v>
      </c>
      <c r="C73" s="132" t="s">
        <v>108</v>
      </c>
      <c r="D73" s="111"/>
      <c r="E73" s="19" t="s">
        <v>109</v>
      </c>
      <c r="F73" s="78"/>
      <c r="G73" s="78"/>
      <c r="H73" s="78"/>
      <c r="I73" s="78"/>
      <c r="J73" s="78"/>
      <c r="K73" s="78">
        <v>-199998</v>
      </c>
      <c r="L73" s="78">
        <f>K73</f>
        <v>-199998</v>
      </c>
      <c r="M73" s="59" t="s">
        <v>102</v>
      </c>
      <c r="N73" s="89"/>
    </row>
    <row r="74" spans="1:14" s="90" customFormat="1" ht="75">
      <c r="A74" s="197"/>
      <c r="B74" s="197"/>
      <c r="C74" s="111"/>
      <c r="D74" s="111"/>
      <c r="E74" s="21" t="s">
        <v>137</v>
      </c>
      <c r="F74" s="107"/>
      <c r="G74" s="107"/>
      <c r="H74" s="107"/>
      <c r="I74" s="107"/>
      <c r="J74" s="107"/>
      <c r="K74" s="107">
        <v>299700</v>
      </c>
      <c r="L74" s="75">
        <f>F74+K74</f>
        <v>299700</v>
      </c>
      <c r="M74" s="59" t="s">
        <v>102</v>
      </c>
      <c r="N74" s="89"/>
    </row>
    <row r="75" spans="1:14" s="90" customFormat="1" ht="93.75">
      <c r="A75" s="197"/>
      <c r="B75" s="197"/>
      <c r="C75" s="111"/>
      <c r="D75" s="111"/>
      <c r="E75" s="19" t="s">
        <v>39</v>
      </c>
      <c r="F75" s="78"/>
      <c r="G75" s="78"/>
      <c r="H75" s="78"/>
      <c r="I75" s="78"/>
      <c r="J75" s="78"/>
      <c r="K75" s="78">
        <v>-280000</v>
      </c>
      <c r="L75" s="78">
        <f>K75</f>
        <v>-280000</v>
      </c>
      <c r="M75" s="59" t="s">
        <v>102</v>
      </c>
      <c r="N75" s="89"/>
    </row>
    <row r="76" spans="1:14" s="90" customFormat="1" ht="18.75">
      <c r="A76" s="197"/>
      <c r="B76" s="197"/>
      <c r="C76" s="111"/>
      <c r="D76" s="111"/>
      <c r="E76" s="105" t="s">
        <v>110</v>
      </c>
      <c r="F76" s="78"/>
      <c r="G76" s="78"/>
      <c r="H76" s="78"/>
      <c r="I76" s="78"/>
      <c r="J76" s="78"/>
      <c r="K76" s="78">
        <f>SUM(K73:K75)</f>
        <v>-180298</v>
      </c>
      <c r="L76" s="78">
        <f>SUM(L73:L75)</f>
        <v>-180298</v>
      </c>
      <c r="M76" s="59"/>
      <c r="N76" s="89"/>
    </row>
    <row r="77" spans="1:14" s="90" customFormat="1" ht="93.75">
      <c r="A77" s="198">
        <v>11</v>
      </c>
      <c r="B77" s="201" t="s">
        <v>74</v>
      </c>
      <c r="C77" s="112" t="s">
        <v>40</v>
      </c>
      <c r="D77" s="218"/>
      <c r="E77" s="19" t="s">
        <v>162</v>
      </c>
      <c r="F77" s="78"/>
      <c r="G77" s="78"/>
      <c r="H77" s="78"/>
      <c r="I77" s="78"/>
      <c r="J77" s="78"/>
      <c r="K77" s="79">
        <v>1499000</v>
      </c>
      <c r="L77" s="78">
        <f>K77</f>
        <v>1499000</v>
      </c>
      <c r="M77" s="59" t="s">
        <v>102</v>
      </c>
      <c r="N77" s="89"/>
    </row>
    <row r="78" spans="1:14" s="90" customFormat="1" ht="93.75">
      <c r="A78" s="199"/>
      <c r="B78" s="202"/>
      <c r="C78" s="219"/>
      <c r="D78" s="220"/>
      <c r="E78" s="19" t="s">
        <v>163</v>
      </c>
      <c r="F78" s="78"/>
      <c r="G78" s="78"/>
      <c r="H78" s="78"/>
      <c r="I78" s="78"/>
      <c r="J78" s="78"/>
      <c r="K78" s="79">
        <v>1473000</v>
      </c>
      <c r="L78" s="78">
        <f>K78</f>
        <v>1473000</v>
      </c>
      <c r="M78" s="59" t="s">
        <v>102</v>
      </c>
      <c r="N78" s="89"/>
    </row>
    <row r="79" spans="1:14" s="90" customFormat="1" ht="93.75">
      <c r="A79" s="199"/>
      <c r="B79" s="202"/>
      <c r="C79" s="219"/>
      <c r="D79" s="220"/>
      <c r="E79" s="19" t="s">
        <v>164</v>
      </c>
      <c r="F79" s="78"/>
      <c r="G79" s="78"/>
      <c r="H79" s="78"/>
      <c r="I79" s="78"/>
      <c r="J79" s="78"/>
      <c r="K79" s="79">
        <v>1499000</v>
      </c>
      <c r="L79" s="78">
        <f>K79</f>
        <v>1499000</v>
      </c>
      <c r="M79" s="59" t="s">
        <v>102</v>
      </c>
      <c r="N79" s="89"/>
    </row>
    <row r="80" spans="1:14" s="90" customFormat="1" ht="18.75">
      <c r="A80" s="200"/>
      <c r="B80" s="203"/>
      <c r="C80" s="221"/>
      <c r="D80" s="222"/>
      <c r="E80" s="105" t="s">
        <v>41</v>
      </c>
      <c r="F80" s="78"/>
      <c r="G80" s="78"/>
      <c r="H80" s="78"/>
      <c r="I80" s="78"/>
      <c r="J80" s="78"/>
      <c r="K80" s="78">
        <f>SUM(K77:K79)</f>
        <v>4471000</v>
      </c>
      <c r="L80" s="78">
        <f>SUM(L77:L79)</f>
        <v>4471000</v>
      </c>
      <c r="M80" s="59"/>
      <c r="N80" s="89"/>
    </row>
    <row r="81" spans="1:14" s="90" customFormat="1" ht="18.75">
      <c r="A81" s="15"/>
      <c r="B81" s="16"/>
      <c r="C81" s="149" t="s">
        <v>87</v>
      </c>
      <c r="D81" s="162"/>
      <c r="E81" s="118"/>
      <c r="F81" s="78">
        <f>F68+F61+F70+F76+F80</f>
        <v>0</v>
      </c>
      <c r="G81" s="78">
        <f>G68+G61+G70+G76+G80</f>
        <v>0</v>
      </c>
      <c r="H81" s="78">
        <f>H68+H61+H70+H76+H80</f>
        <v>0</v>
      </c>
      <c r="I81" s="78">
        <f>I68+I61+I70+I76+I80</f>
        <v>0</v>
      </c>
      <c r="J81" s="78">
        <f>J68+J61+J70+J76+J80</f>
        <v>0</v>
      </c>
      <c r="K81" s="78">
        <f>K68+K61+K70+K76+K80+K72</f>
        <v>7348202</v>
      </c>
      <c r="L81" s="78">
        <f>L68+L61+L70+L76+L80+L72</f>
        <v>7348202</v>
      </c>
      <c r="M81" s="59"/>
      <c r="N81" s="89"/>
    </row>
    <row r="82" spans="1:14" s="90" customFormat="1" ht="18.75">
      <c r="A82" s="160" t="s">
        <v>101</v>
      </c>
      <c r="B82" s="161"/>
      <c r="C82" s="161"/>
      <c r="D82" s="161"/>
      <c r="E82" s="162"/>
      <c r="F82" s="119">
        <f aca="true" t="shared" si="11" ref="F82:L82">F81+F56</f>
        <v>-3146532</v>
      </c>
      <c r="G82" s="119">
        <f t="shared" si="11"/>
        <v>-7315373</v>
      </c>
      <c r="H82" s="119">
        <f t="shared" si="11"/>
        <v>4168841</v>
      </c>
      <c r="I82" s="119">
        <f t="shared" si="11"/>
        <v>0</v>
      </c>
      <c r="J82" s="119">
        <f t="shared" si="11"/>
        <v>0</v>
      </c>
      <c r="K82" s="119">
        <f t="shared" si="11"/>
        <v>7348202</v>
      </c>
      <c r="L82" s="119">
        <f t="shared" si="11"/>
        <v>4201670</v>
      </c>
      <c r="M82" s="59"/>
      <c r="N82" s="89"/>
    </row>
    <row r="83" spans="1:14" s="90" customFormat="1" ht="18.75">
      <c r="A83" s="15"/>
      <c r="B83" s="9" t="s">
        <v>91</v>
      </c>
      <c r="C83" s="163" t="s">
        <v>92</v>
      </c>
      <c r="D83" s="153"/>
      <c r="E83" s="120"/>
      <c r="F83" s="121"/>
      <c r="G83" s="78"/>
      <c r="H83" s="78"/>
      <c r="I83" s="78"/>
      <c r="J83" s="78"/>
      <c r="K83" s="78"/>
      <c r="L83" s="78"/>
      <c r="M83" s="59"/>
      <c r="N83" s="89"/>
    </row>
    <row r="84" spans="1:14" s="90" customFormat="1" ht="18.75">
      <c r="A84" s="15"/>
      <c r="B84" s="16"/>
      <c r="C84" s="154" t="s">
        <v>75</v>
      </c>
      <c r="D84" s="155"/>
      <c r="E84" s="156"/>
      <c r="F84" s="78"/>
      <c r="G84" s="78"/>
      <c r="H84" s="78"/>
      <c r="I84" s="78"/>
      <c r="J84" s="78"/>
      <c r="K84" s="78"/>
      <c r="L84" s="78"/>
      <c r="M84" s="59"/>
      <c r="N84" s="89"/>
    </row>
    <row r="85" spans="1:14" s="90" customFormat="1" ht="18.75">
      <c r="A85" s="198">
        <v>12</v>
      </c>
      <c r="B85" s="201" t="s">
        <v>91</v>
      </c>
      <c r="C85" s="168" t="s">
        <v>93</v>
      </c>
      <c r="D85" s="150"/>
      <c r="E85" s="122"/>
      <c r="F85" s="74"/>
      <c r="G85" s="79"/>
      <c r="H85" s="79"/>
      <c r="I85" s="79"/>
      <c r="J85" s="78"/>
      <c r="K85" s="78"/>
      <c r="L85" s="78"/>
      <c r="M85" s="59"/>
      <c r="N85" s="89"/>
    </row>
    <row r="86" spans="1:14" s="90" customFormat="1" ht="95.25" customHeight="1">
      <c r="A86" s="217"/>
      <c r="B86" s="209"/>
      <c r="C86" s="170"/>
      <c r="D86" s="151"/>
      <c r="E86" s="122" t="s">
        <v>142</v>
      </c>
      <c r="F86" s="74">
        <v>174379</v>
      </c>
      <c r="G86" s="79"/>
      <c r="H86" s="79">
        <f>F86</f>
        <v>174379</v>
      </c>
      <c r="I86" s="79"/>
      <c r="J86" s="78"/>
      <c r="K86" s="78"/>
      <c r="L86" s="78">
        <f>K86+F86</f>
        <v>174379</v>
      </c>
      <c r="M86" s="59" t="s">
        <v>84</v>
      </c>
      <c r="N86" s="89"/>
    </row>
    <row r="87" spans="1:14" s="90" customFormat="1" ht="18.75">
      <c r="A87" s="194"/>
      <c r="B87" s="210"/>
      <c r="C87" s="152"/>
      <c r="D87" s="141"/>
      <c r="E87" s="118" t="s">
        <v>94</v>
      </c>
      <c r="F87" s="78">
        <f>SUM(F85:F86)</f>
        <v>174379</v>
      </c>
      <c r="G87" s="78">
        <f aca="true" t="shared" si="12" ref="G87:L87">SUM(G85:G86)</f>
        <v>0</v>
      </c>
      <c r="H87" s="78">
        <f t="shared" si="12"/>
        <v>174379</v>
      </c>
      <c r="I87" s="78">
        <f t="shared" si="12"/>
        <v>0</v>
      </c>
      <c r="J87" s="78">
        <f t="shared" si="12"/>
        <v>0</v>
      </c>
      <c r="K87" s="78">
        <f t="shared" si="12"/>
        <v>0</v>
      </c>
      <c r="L87" s="78">
        <f t="shared" si="12"/>
        <v>174379</v>
      </c>
      <c r="M87" s="59"/>
      <c r="N87" s="89"/>
    </row>
    <row r="88" spans="1:14" s="90" customFormat="1" ht="56.25">
      <c r="A88" s="198">
        <v>13</v>
      </c>
      <c r="B88" s="201" t="s">
        <v>91</v>
      </c>
      <c r="C88" s="168" t="s">
        <v>95</v>
      </c>
      <c r="D88" s="169"/>
      <c r="E88" s="123" t="s">
        <v>143</v>
      </c>
      <c r="F88" s="74">
        <v>24048</v>
      </c>
      <c r="G88" s="79"/>
      <c r="H88" s="79">
        <f aca="true" t="shared" si="13" ref="H88:H100">F88</f>
        <v>24048</v>
      </c>
      <c r="I88" s="79"/>
      <c r="J88" s="79"/>
      <c r="K88" s="78"/>
      <c r="L88" s="78">
        <f aca="true" t="shared" si="14" ref="L88:L104">K88+F88</f>
        <v>24048</v>
      </c>
      <c r="M88" s="59" t="s">
        <v>84</v>
      </c>
      <c r="N88" s="89"/>
    </row>
    <row r="89" spans="1:14" s="90" customFormat="1" ht="37.5">
      <c r="A89" s="217"/>
      <c r="B89" s="209"/>
      <c r="C89" s="170"/>
      <c r="D89" s="171"/>
      <c r="E89" s="124" t="s">
        <v>144</v>
      </c>
      <c r="F89" s="74">
        <v>97880</v>
      </c>
      <c r="G89" s="79"/>
      <c r="H89" s="79">
        <f t="shared" si="13"/>
        <v>97880</v>
      </c>
      <c r="I89" s="79"/>
      <c r="J89" s="79"/>
      <c r="K89" s="78"/>
      <c r="L89" s="78">
        <f t="shared" si="14"/>
        <v>97880</v>
      </c>
      <c r="M89" s="59" t="s">
        <v>84</v>
      </c>
      <c r="N89" s="89"/>
    </row>
    <row r="90" spans="1:14" s="90" customFormat="1" ht="37.5">
      <c r="A90" s="217"/>
      <c r="B90" s="209"/>
      <c r="C90" s="170"/>
      <c r="D90" s="171"/>
      <c r="E90" s="124" t="s">
        <v>2</v>
      </c>
      <c r="F90" s="74">
        <v>50400</v>
      </c>
      <c r="G90" s="79"/>
      <c r="H90" s="79">
        <f t="shared" si="13"/>
        <v>50400</v>
      </c>
      <c r="I90" s="79"/>
      <c r="J90" s="79"/>
      <c r="K90" s="78"/>
      <c r="L90" s="78">
        <f t="shared" si="14"/>
        <v>50400</v>
      </c>
      <c r="M90" s="59" t="s">
        <v>84</v>
      </c>
      <c r="N90" s="89"/>
    </row>
    <row r="91" spans="1:14" s="90" customFormat="1" ht="105.75" customHeight="1">
      <c r="A91" s="217"/>
      <c r="B91" s="209"/>
      <c r="C91" s="170"/>
      <c r="D91" s="171"/>
      <c r="E91" s="124" t="s">
        <v>145</v>
      </c>
      <c r="F91" s="83">
        <v>150000</v>
      </c>
      <c r="G91" s="79"/>
      <c r="H91" s="79">
        <f t="shared" si="13"/>
        <v>150000</v>
      </c>
      <c r="I91" s="79"/>
      <c r="J91" s="79"/>
      <c r="K91" s="78"/>
      <c r="L91" s="78">
        <f t="shared" si="14"/>
        <v>150000</v>
      </c>
      <c r="M91" s="59" t="s">
        <v>84</v>
      </c>
      <c r="N91" s="89"/>
    </row>
    <row r="92" spans="1:14" s="90" customFormat="1" ht="112.5">
      <c r="A92" s="217"/>
      <c r="B92" s="209"/>
      <c r="C92" s="170"/>
      <c r="D92" s="171"/>
      <c r="E92" s="124" t="s">
        <v>146</v>
      </c>
      <c r="F92" s="74">
        <v>120060</v>
      </c>
      <c r="G92" s="79"/>
      <c r="H92" s="79">
        <f t="shared" si="13"/>
        <v>120060</v>
      </c>
      <c r="I92" s="79"/>
      <c r="J92" s="79"/>
      <c r="K92" s="78"/>
      <c r="L92" s="78">
        <f t="shared" si="14"/>
        <v>120060</v>
      </c>
      <c r="M92" s="59" t="s">
        <v>84</v>
      </c>
      <c r="N92" s="89"/>
    </row>
    <row r="93" spans="1:14" s="90" customFormat="1" ht="112.5">
      <c r="A93" s="217"/>
      <c r="B93" s="209"/>
      <c r="C93" s="170"/>
      <c r="D93" s="171"/>
      <c r="E93" s="124" t="s">
        <v>147</v>
      </c>
      <c r="F93" s="74">
        <v>35000</v>
      </c>
      <c r="G93" s="79"/>
      <c r="H93" s="79">
        <f t="shared" si="13"/>
        <v>35000</v>
      </c>
      <c r="I93" s="79"/>
      <c r="J93" s="79"/>
      <c r="K93" s="78"/>
      <c r="L93" s="78">
        <f t="shared" si="14"/>
        <v>35000</v>
      </c>
      <c r="M93" s="59" t="s">
        <v>84</v>
      </c>
      <c r="N93" s="89"/>
    </row>
    <row r="94" spans="1:14" s="90" customFormat="1" ht="75">
      <c r="A94" s="217"/>
      <c r="B94" s="209"/>
      <c r="C94" s="170"/>
      <c r="D94" s="171"/>
      <c r="E94" s="124" t="s">
        <v>148</v>
      </c>
      <c r="F94" s="74">
        <v>25000</v>
      </c>
      <c r="G94" s="79"/>
      <c r="H94" s="79">
        <f t="shared" si="13"/>
        <v>25000</v>
      </c>
      <c r="I94" s="79"/>
      <c r="J94" s="79"/>
      <c r="K94" s="78"/>
      <c r="L94" s="78">
        <f t="shared" si="14"/>
        <v>25000</v>
      </c>
      <c r="M94" s="59" t="s">
        <v>84</v>
      </c>
      <c r="N94" s="89"/>
    </row>
    <row r="95" spans="1:14" s="90" customFormat="1" ht="75">
      <c r="A95" s="217"/>
      <c r="B95" s="209"/>
      <c r="C95" s="170"/>
      <c r="D95" s="171"/>
      <c r="E95" s="124" t="s">
        <v>149</v>
      </c>
      <c r="F95" s="74">
        <v>16500</v>
      </c>
      <c r="G95" s="79"/>
      <c r="H95" s="79">
        <f t="shared" si="13"/>
        <v>16500</v>
      </c>
      <c r="I95" s="79"/>
      <c r="J95" s="79"/>
      <c r="K95" s="78"/>
      <c r="L95" s="78">
        <f t="shared" si="14"/>
        <v>16500</v>
      </c>
      <c r="M95" s="59" t="s">
        <v>84</v>
      </c>
      <c r="N95" s="89"/>
    </row>
    <row r="96" spans="1:14" s="90" customFormat="1" ht="120" customHeight="1">
      <c r="A96" s="217"/>
      <c r="B96" s="209"/>
      <c r="C96" s="170"/>
      <c r="D96" s="171"/>
      <c r="E96" s="124" t="s">
        <v>150</v>
      </c>
      <c r="F96" s="74">
        <v>12000</v>
      </c>
      <c r="G96" s="79"/>
      <c r="H96" s="79">
        <f t="shared" si="13"/>
        <v>12000</v>
      </c>
      <c r="I96" s="79"/>
      <c r="J96" s="79"/>
      <c r="K96" s="78"/>
      <c r="L96" s="78">
        <f t="shared" si="14"/>
        <v>12000</v>
      </c>
      <c r="M96" s="59" t="s">
        <v>84</v>
      </c>
      <c r="N96" s="89"/>
    </row>
    <row r="97" spans="1:14" s="90" customFormat="1" ht="93.75" customHeight="1">
      <c r="A97" s="217"/>
      <c r="B97" s="209"/>
      <c r="C97" s="170"/>
      <c r="D97" s="171"/>
      <c r="E97" s="122" t="s">
        <v>151</v>
      </c>
      <c r="F97" s="92">
        <v>30295</v>
      </c>
      <c r="G97" s="79"/>
      <c r="H97" s="79">
        <f t="shared" si="13"/>
        <v>30295</v>
      </c>
      <c r="I97" s="79"/>
      <c r="J97" s="79"/>
      <c r="K97" s="78"/>
      <c r="L97" s="78">
        <f t="shared" si="14"/>
        <v>30295</v>
      </c>
      <c r="M97" s="59" t="s">
        <v>84</v>
      </c>
      <c r="N97" s="89"/>
    </row>
    <row r="98" spans="1:14" s="90" customFormat="1" ht="93.75" customHeight="1">
      <c r="A98" s="217"/>
      <c r="B98" s="209"/>
      <c r="C98" s="170"/>
      <c r="D98" s="171"/>
      <c r="E98" s="122" t="s">
        <v>3</v>
      </c>
      <c r="F98" s="92">
        <v>40000</v>
      </c>
      <c r="G98" s="79"/>
      <c r="H98" s="79">
        <f t="shared" si="13"/>
        <v>40000</v>
      </c>
      <c r="I98" s="79"/>
      <c r="J98" s="79"/>
      <c r="K98" s="78"/>
      <c r="L98" s="78">
        <f t="shared" si="14"/>
        <v>40000</v>
      </c>
      <c r="M98" s="59"/>
      <c r="N98" s="89"/>
    </row>
    <row r="99" spans="1:14" s="90" customFormat="1" ht="56.25">
      <c r="A99" s="217"/>
      <c r="B99" s="209"/>
      <c r="C99" s="170"/>
      <c r="D99" s="171"/>
      <c r="E99" s="122" t="s">
        <v>152</v>
      </c>
      <c r="F99" s="92">
        <v>199954</v>
      </c>
      <c r="G99" s="79"/>
      <c r="H99" s="79">
        <f t="shared" si="13"/>
        <v>199954</v>
      </c>
      <c r="I99" s="79"/>
      <c r="J99" s="79"/>
      <c r="K99" s="78"/>
      <c r="L99" s="78">
        <f t="shared" si="14"/>
        <v>199954</v>
      </c>
      <c r="M99" s="59" t="s">
        <v>84</v>
      </c>
      <c r="N99" s="89"/>
    </row>
    <row r="100" spans="1:14" s="90" customFormat="1" ht="54" customHeight="1">
      <c r="A100" s="217"/>
      <c r="B100" s="209"/>
      <c r="C100" s="170"/>
      <c r="D100" s="171"/>
      <c r="E100" s="122" t="s">
        <v>153</v>
      </c>
      <c r="F100" s="92">
        <v>83554</v>
      </c>
      <c r="G100" s="79"/>
      <c r="H100" s="79">
        <f t="shared" si="13"/>
        <v>83554</v>
      </c>
      <c r="I100" s="79"/>
      <c r="J100" s="79"/>
      <c r="K100" s="78"/>
      <c r="L100" s="78">
        <f t="shared" si="14"/>
        <v>83554</v>
      </c>
      <c r="M100" s="59" t="s">
        <v>84</v>
      </c>
      <c r="N100" s="89"/>
    </row>
    <row r="101" spans="1:14" s="90" customFormat="1" ht="37.5">
      <c r="A101" s="217"/>
      <c r="B101" s="209"/>
      <c r="C101" s="170"/>
      <c r="D101" s="171"/>
      <c r="E101" s="122" t="s">
        <v>154</v>
      </c>
      <c r="F101" s="74">
        <v>165716</v>
      </c>
      <c r="G101" s="79"/>
      <c r="H101" s="79">
        <f>F101</f>
        <v>165716</v>
      </c>
      <c r="I101" s="79"/>
      <c r="J101" s="79"/>
      <c r="K101" s="78"/>
      <c r="L101" s="78">
        <f t="shared" si="14"/>
        <v>165716</v>
      </c>
      <c r="M101" s="59" t="s">
        <v>84</v>
      </c>
      <c r="N101" s="89"/>
    </row>
    <row r="102" spans="1:14" s="90" customFormat="1" ht="56.25">
      <c r="A102" s="217"/>
      <c r="B102" s="209"/>
      <c r="C102" s="170"/>
      <c r="D102" s="171"/>
      <c r="E102" s="122" t="s">
        <v>155</v>
      </c>
      <c r="F102" s="74">
        <v>53487</v>
      </c>
      <c r="G102" s="79"/>
      <c r="H102" s="79">
        <f>F102</f>
        <v>53487</v>
      </c>
      <c r="I102" s="79"/>
      <c r="J102" s="79"/>
      <c r="K102" s="78"/>
      <c r="L102" s="78">
        <f t="shared" si="14"/>
        <v>53487</v>
      </c>
      <c r="M102" s="59" t="s">
        <v>84</v>
      </c>
      <c r="N102" s="89"/>
    </row>
    <row r="103" spans="1:14" s="90" customFormat="1" ht="37.5">
      <c r="A103" s="217"/>
      <c r="B103" s="209"/>
      <c r="C103" s="170"/>
      <c r="D103" s="171"/>
      <c r="E103" s="122" t="s">
        <v>156</v>
      </c>
      <c r="F103" s="74">
        <v>202926</v>
      </c>
      <c r="G103" s="79"/>
      <c r="H103" s="79">
        <f>F103</f>
        <v>202926</v>
      </c>
      <c r="I103" s="79"/>
      <c r="J103" s="79"/>
      <c r="K103" s="78"/>
      <c r="L103" s="78">
        <f t="shared" si="14"/>
        <v>202926</v>
      </c>
      <c r="M103" s="59" t="s">
        <v>84</v>
      </c>
      <c r="N103" s="89"/>
    </row>
    <row r="104" spans="1:14" s="90" customFormat="1" ht="37.5">
      <c r="A104" s="217"/>
      <c r="B104" s="209"/>
      <c r="C104" s="170"/>
      <c r="D104" s="171"/>
      <c r="E104" s="138" t="s">
        <v>46</v>
      </c>
      <c r="F104" s="137">
        <v>32291</v>
      </c>
      <c r="G104" s="79"/>
      <c r="H104" s="79">
        <f>F104</f>
        <v>32291</v>
      </c>
      <c r="I104" s="79"/>
      <c r="J104" s="79"/>
      <c r="K104" s="78"/>
      <c r="L104" s="78">
        <f t="shared" si="14"/>
        <v>32291</v>
      </c>
      <c r="M104" s="59" t="s">
        <v>50</v>
      </c>
      <c r="N104" s="89"/>
    </row>
    <row r="105" spans="1:14" s="90" customFormat="1" ht="18.75">
      <c r="A105" s="194"/>
      <c r="B105" s="210"/>
      <c r="C105" s="157"/>
      <c r="D105" s="158"/>
      <c r="E105" s="118" t="s">
        <v>96</v>
      </c>
      <c r="F105" s="78">
        <f>SUM(F88:F104)</f>
        <v>1339111</v>
      </c>
      <c r="G105" s="78">
        <f>SUM(G88:G103)</f>
        <v>0</v>
      </c>
      <c r="H105" s="78">
        <f>SUM(H88:H103)</f>
        <v>1306820</v>
      </c>
      <c r="I105" s="78">
        <f>SUM(I88:I103)</f>
        <v>0</v>
      </c>
      <c r="J105" s="78">
        <f>SUM(J88:J103)</f>
        <v>0</v>
      </c>
      <c r="K105" s="78">
        <f>SUM(K88:K103)</f>
        <v>0</v>
      </c>
      <c r="L105" s="78">
        <f>SUM(L88:L104)</f>
        <v>1339111</v>
      </c>
      <c r="M105" s="59"/>
      <c r="N105" s="89"/>
    </row>
    <row r="106" spans="1:14" s="90" customFormat="1" ht="18.75">
      <c r="A106" s="198">
        <v>14</v>
      </c>
      <c r="B106" s="201" t="s">
        <v>91</v>
      </c>
      <c r="C106" s="159" t="s">
        <v>0</v>
      </c>
      <c r="D106" s="159"/>
      <c r="E106" s="122" t="s">
        <v>158</v>
      </c>
      <c r="F106" s="92">
        <v>403705</v>
      </c>
      <c r="G106" s="79"/>
      <c r="H106" s="79">
        <f>F106</f>
        <v>403705</v>
      </c>
      <c r="I106" s="92">
        <v>403.705</v>
      </c>
      <c r="J106" s="79"/>
      <c r="K106" s="79"/>
      <c r="L106" s="78">
        <f>F106+K106</f>
        <v>403705</v>
      </c>
      <c r="M106" s="59" t="s">
        <v>84</v>
      </c>
      <c r="N106" s="89"/>
    </row>
    <row r="107" spans="1:14" s="90" customFormat="1" ht="18.75">
      <c r="A107" s="217"/>
      <c r="B107" s="209"/>
      <c r="C107" s="159"/>
      <c r="D107" s="159"/>
      <c r="E107" s="122" t="s">
        <v>159</v>
      </c>
      <c r="F107" s="92">
        <v>88816</v>
      </c>
      <c r="G107" s="79"/>
      <c r="H107" s="79">
        <f>F107</f>
        <v>88816</v>
      </c>
      <c r="I107" s="92">
        <v>88.816</v>
      </c>
      <c r="J107" s="79"/>
      <c r="K107" s="79"/>
      <c r="L107" s="78">
        <f>F107+K107</f>
        <v>88816</v>
      </c>
      <c r="M107" s="59" t="s">
        <v>84</v>
      </c>
      <c r="N107" s="89"/>
    </row>
    <row r="108" spans="1:14" s="90" customFormat="1" ht="18.75">
      <c r="A108" s="217"/>
      <c r="B108" s="209"/>
      <c r="C108" s="159"/>
      <c r="D108" s="159"/>
      <c r="E108" s="122" t="s">
        <v>160</v>
      </c>
      <c r="F108" s="92">
        <v>2000</v>
      </c>
      <c r="G108" s="79"/>
      <c r="H108" s="79">
        <f>F108</f>
        <v>2000</v>
      </c>
      <c r="I108" s="79"/>
      <c r="J108" s="79"/>
      <c r="K108" s="79"/>
      <c r="L108" s="78">
        <f>F108+K108</f>
        <v>2000</v>
      </c>
      <c r="M108" s="59" t="s">
        <v>84</v>
      </c>
      <c r="N108" s="89"/>
    </row>
    <row r="109" spans="1:14" s="90" customFormat="1" ht="18.75">
      <c r="A109" s="217"/>
      <c r="B109" s="209"/>
      <c r="C109" s="159"/>
      <c r="D109" s="159"/>
      <c r="E109" s="122" t="s">
        <v>161</v>
      </c>
      <c r="F109" s="92">
        <v>5950</v>
      </c>
      <c r="G109" s="79"/>
      <c r="H109" s="79">
        <f>F109</f>
        <v>5950</v>
      </c>
      <c r="I109" s="79"/>
      <c r="J109" s="79"/>
      <c r="K109" s="79"/>
      <c r="L109" s="78">
        <f>F109+K109</f>
        <v>5950</v>
      </c>
      <c r="M109" s="59" t="s">
        <v>84</v>
      </c>
      <c r="N109" s="89"/>
    </row>
    <row r="110" spans="1:14" s="90" customFormat="1" ht="18.75">
      <c r="A110" s="194"/>
      <c r="B110" s="210"/>
      <c r="C110" s="159"/>
      <c r="D110" s="159"/>
      <c r="E110" s="118" t="s">
        <v>97</v>
      </c>
      <c r="F110" s="78">
        <f>SUM(F106:F109)</f>
        <v>500471</v>
      </c>
      <c r="G110" s="78">
        <f aca="true" t="shared" si="15" ref="G110:L110">SUM(G106:G109)</f>
        <v>0</v>
      </c>
      <c r="H110" s="78">
        <f t="shared" si="15"/>
        <v>500471</v>
      </c>
      <c r="I110" s="78">
        <f t="shared" si="15"/>
        <v>492.52099999999996</v>
      </c>
      <c r="J110" s="78">
        <f t="shared" si="15"/>
        <v>0</v>
      </c>
      <c r="K110" s="78">
        <f t="shared" si="15"/>
        <v>0</v>
      </c>
      <c r="L110" s="78">
        <f t="shared" si="15"/>
        <v>500471</v>
      </c>
      <c r="M110" s="59"/>
      <c r="N110" s="89"/>
    </row>
    <row r="111" spans="1:14" s="26" customFormat="1" ht="18.75">
      <c r="A111" s="198">
        <v>15</v>
      </c>
      <c r="B111" s="201" t="s">
        <v>91</v>
      </c>
      <c r="C111" s="211" t="s">
        <v>10</v>
      </c>
      <c r="D111" s="212"/>
      <c r="E111" s="127" t="s">
        <v>6</v>
      </c>
      <c r="F111" s="128">
        <v>18000</v>
      </c>
      <c r="G111" s="73"/>
      <c r="H111" s="73">
        <f>F111</f>
        <v>18000</v>
      </c>
      <c r="I111" s="77"/>
      <c r="J111" s="80"/>
      <c r="K111" s="80"/>
      <c r="L111" s="78">
        <f>F111+K111</f>
        <v>18000</v>
      </c>
      <c r="M111" s="59" t="s">
        <v>84</v>
      </c>
      <c r="N111" s="44"/>
    </row>
    <row r="112" spans="1:14" s="26" customFormat="1" ht="37.5">
      <c r="A112" s="217"/>
      <c r="B112" s="209"/>
      <c r="C112" s="213"/>
      <c r="D112" s="214"/>
      <c r="E112" s="127" t="s">
        <v>7</v>
      </c>
      <c r="F112" s="128">
        <v>2000</v>
      </c>
      <c r="G112" s="73"/>
      <c r="H112" s="73">
        <f>F112</f>
        <v>2000</v>
      </c>
      <c r="I112" s="77"/>
      <c r="J112" s="80"/>
      <c r="K112" s="80"/>
      <c r="L112" s="78">
        <f>F112+K112</f>
        <v>2000</v>
      </c>
      <c r="M112" s="59" t="s">
        <v>84</v>
      </c>
      <c r="N112" s="44"/>
    </row>
    <row r="113" spans="1:14" s="26" customFormat="1" ht="37.5">
      <c r="A113" s="217"/>
      <c r="B113" s="209"/>
      <c r="C113" s="213"/>
      <c r="D113" s="214"/>
      <c r="E113" s="33" t="s">
        <v>8</v>
      </c>
      <c r="F113" s="128">
        <v>22000</v>
      </c>
      <c r="G113" s="73"/>
      <c r="H113" s="73">
        <f>F113</f>
        <v>22000</v>
      </c>
      <c r="I113" s="77"/>
      <c r="J113" s="80"/>
      <c r="K113" s="80"/>
      <c r="L113" s="78">
        <f>F113+K113</f>
        <v>22000</v>
      </c>
      <c r="M113" s="59" t="s">
        <v>84</v>
      </c>
      <c r="N113" s="44"/>
    </row>
    <row r="114" spans="1:14" s="26" customFormat="1" ht="18.75">
      <c r="A114" s="217"/>
      <c r="B114" s="209"/>
      <c r="C114" s="213"/>
      <c r="D114" s="214"/>
      <c r="E114" s="27" t="s">
        <v>9</v>
      </c>
      <c r="F114" s="128">
        <v>40000</v>
      </c>
      <c r="G114" s="73"/>
      <c r="H114" s="73">
        <f>F114</f>
        <v>40000</v>
      </c>
      <c r="I114" s="77"/>
      <c r="J114" s="80"/>
      <c r="K114" s="80"/>
      <c r="L114" s="78">
        <f>F114+K114</f>
        <v>40000</v>
      </c>
      <c r="M114" s="59" t="s">
        <v>84</v>
      </c>
      <c r="N114" s="44"/>
    </row>
    <row r="115" spans="1:14" s="131" customFormat="1" ht="18.75">
      <c r="A115" s="194"/>
      <c r="B115" s="210"/>
      <c r="C115" s="180"/>
      <c r="D115" s="181"/>
      <c r="E115" s="35" t="s">
        <v>11</v>
      </c>
      <c r="F115" s="129">
        <f>SUM(F111:F114)</f>
        <v>82000</v>
      </c>
      <c r="G115" s="129">
        <f aca="true" t="shared" si="16" ref="G115:L115">SUM(G111:G114)</f>
        <v>0</v>
      </c>
      <c r="H115" s="129">
        <f t="shared" si="16"/>
        <v>82000</v>
      </c>
      <c r="I115" s="129">
        <f t="shared" si="16"/>
        <v>0</v>
      </c>
      <c r="J115" s="129">
        <f t="shared" si="16"/>
        <v>0</v>
      </c>
      <c r="K115" s="129">
        <f t="shared" si="16"/>
        <v>0</v>
      </c>
      <c r="L115" s="129">
        <f t="shared" si="16"/>
        <v>82000</v>
      </c>
      <c r="M115" s="91"/>
      <c r="N115" s="130"/>
    </row>
    <row r="116" spans="1:14" s="90" customFormat="1" ht="55.5" customHeight="1">
      <c r="A116" s="198">
        <v>16</v>
      </c>
      <c r="B116" s="201" t="s">
        <v>91</v>
      </c>
      <c r="C116" s="159" t="s">
        <v>99</v>
      </c>
      <c r="D116" s="142"/>
      <c r="E116" s="106" t="s">
        <v>166</v>
      </c>
      <c r="F116" s="74">
        <v>-3000</v>
      </c>
      <c r="G116" s="79">
        <f>F116</f>
        <v>-3000</v>
      </c>
      <c r="H116" s="79"/>
      <c r="I116" s="79"/>
      <c r="J116" s="78"/>
      <c r="K116" s="78"/>
      <c r="L116" s="78">
        <f>F116+K116</f>
        <v>-3000</v>
      </c>
      <c r="M116" s="59" t="s">
        <v>115</v>
      </c>
      <c r="N116" s="89"/>
    </row>
    <row r="117" spans="1:14" s="90" customFormat="1" ht="81" customHeight="1">
      <c r="A117" s="217"/>
      <c r="B117" s="209"/>
      <c r="C117" s="142"/>
      <c r="D117" s="142"/>
      <c r="E117" s="106" t="s">
        <v>167</v>
      </c>
      <c r="F117" s="74">
        <v>-45473</v>
      </c>
      <c r="G117" s="79">
        <f>F117</f>
        <v>-45473</v>
      </c>
      <c r="H117" s="79"/>
      <c r="I117" s="79"/>
      <c r="J117" s="78"/>
      <c r="K117" s="78"/>
      <c r="L117" s="78">
        <f>F117+K117</f>
        <v>-45473</v>
      </c>
      <c r="M117" s="59" t="s">
        <v>115</v>
      </c>
      <c r="N117" s="89"/>
    </row>
    <row r="118" spans="1:14" s="90" customFormat="1" ht="75">
      <c r="A118" s="217"/>
      <c r="B118" s="209"/>
      <c r="C118" s="142"/>
      <c r="D118" s="142"/>
      <c r="E118" s="122" t="s">
        <v>169</v>
      </c>
      <c r="F118" s="92">
        <v>118013</v>
      </c>
      <c r="G118" s="79"/>
      <c r="H118" s="79">
        <f>F118</f>
        <v>118013</v>
      </c>
      <c r="I118" s="79"/>
      <c r="J118" s="78"/>
      <c r="K118" s="78"/>
      <c r="L118" s="78">
        <f>F118+K118</f>
        <v>118013</v>
      </c>
      <c r="M118" s="59" t="s">
        <v>115</v>
      </c>
      <c r="N118" s="89"/>
    </row>
    <row r="119" spans="1:14" s="90" customFormat="1" ht="18.75">
      <c r="A119" s="194"/>
      <c r="B119" s="210"/>
      <c r="C119" s="142"/>
      <c r="D119" s="142"/>
      <c r="E119" s="118" t="s">
        <v>113</v>
      </c>
      <c r="F119" s="78">
        <f aca="true" t="shared" si="17" ref="F119:L119">SUM(F116:F118)</f>
        <v>69540</v>
      </c>
      <c r="G119" s="78">
        <f t="shared" si="17"/>
        <v>-48473</v>
      </c>
      <c r="H119" s="78">
        <f t="shared" si="17"/>
        <v>118013</v>
      </c>
      <c r="I119" s="78">
        <f t="shared" si="17"/>
        <v>0</v>
      </c>
      <c r="J119" s="78">
        <f t="shared" si="17"/>
        <v>0</v>
      </c>
      <c r="K119" s="78">
        <f t="shared" si="17"/>
        <v>0</v>
      </c>
      <c r="L119" s="78">
        <f t="shared" si="17"/>
        <v>69540</v>
      </c>
      <c r="M119" s="59"/>
      <c r="N119" s="89"/>
    </row>
    <row r="120" spans="1:14" s="90" customFormat="1" ht="18.75">
      <c r="A120" s="160" t="s">
        <v>98</v>
      </c>
      <c r="B120" s="161"/>
      <c r="C120" s="161"/>
      <c r="D120" s="162"/>
      <c r="E120" s="19"/>
      <c r="F120" s="78">
        <f aca="true" t="shared" si="18" ref="F120:L120">F87+F105+F110+F119+F115</f>
        <v>2165501</v>
      </c>
      <c r="G120" s="78">
        <f t="shared" si="18"/>
        <v>-48473</v>
      </c>
      <c r="H120" s="78">
        <f t="shared" si="18"/>
        <v>2181683</v>
      </c>
      <c r="I120" s="78">
        <f t="shared" si="18"/>
        <v>492.52099999999996</v>
      </c>
      <c r="J120" s="78">
        <f t="shared" si="18"/>
        <v>0</v>
      </c>
      <c r="K120" s="78">
        <f t="shared" si="18"/>
        <v>0</v>
      </c>
      <c r="L120" s="78">
        <f t="shared" si="18"/>
        <v>2165501</v>
      </c>
      <c r="M120" s="59"/>
      <c r="N120" s="89"/>
    </row>
    <row r="121" spans="1:14" s="26" customFormat="1" ht="18.75">
      <c r="A121" s="15"/>
      <c r="B121" s="16"/>
      <c r="C121" s="215" t="s">
        <v>85</v>
      </c>
      <c r="D121" s="193"/>
      <c r="E121" s="191"/>
      <c r="F121" s="80"/>
      <c r="G121" s="80"/>
      <c r="H121" s="80"/>
      <c r="I121" s="80"/>
      <c r="J121" s="80"/>
      <c r="K121" s="80"/>
      <c r="L121" s="78"/>
      <c r="M121" s="59"/>
      <c r="N121" s="44"/>
    </row>
    <row r="122" spans="1:14" s="26" customFormat="1" ht="93.75">
      <c r="A122" s="198">
        <v>17</v>
      </c>
      <c r="B122" s="201" t="s">
        <v>91</v>
      </c>
      <c r="C122" s="172" t="s">
        <v>95</v>
      </c>
      <c r="D122" s="173"/>
      <c r="E122" s="27" t="s">
        <v>171</v>
      </c>
      <c r="F122" s="80"/>
      <c r="G122" s="80"/>
      <c r="H122" s="80"/>
      <c r="I122" s="80"/>
      <c r="J122" s="80"/>
      <c r="K122" s="84">
        <v>199500</v>
      </c>
      <c r="L122" s="78">
        <f aca="true" t="shared" si="19" ref="L122:L129">K122</f>
        <v>199500</v>
      </c>
      <c r="M122" s="59" t="s">
        <v>118</v>
      </c>
      <c r="N122" s="44"/>
    </row>
    <row r="123" spans="1:14" s="26" customFormat="1" ht="150">
      <c r="A123" s="217"/>
      <c r="B123" s="209"/>
      <c r="C123" s="174"/>
      <c r="D123" s="175"/>
      <c r="E123" s="27" t="s">
        <v>172</v>
      </c>
      <c r="F123" s="80"/>
      <c r="G123" s="80"/>
      <c r="H123" s="80"/>
      <c r="I123" s="80"/>
      <c r="J123" s="80"/>
      <c r="K123" s="84">
        <v>49500</v>
      </c>
      <c r="L123" s="78">
        <f t="shared" si="19"/>
        <v>49500</v>
      </c>
      <c r="M123" s="59" t="s">
        <v>118</v>
      </c>
      <c r="N123" s="44"/>
    </row>
    <row r="124" spans="1:14" s="26" customFormat="1" ht="45" customHeight="1">
      <c r="A124" s="217"/>
      <c r="B124" s="209"/>
      <c r="C124" s="174"/>
      <c r="D124" s="175"/>
      <c r="E124" s="32" t="s">
        <v>60</v>
      </c>
      <c r="F124" s="80"/>
      <c r="G124" s="80"/>
      <c r="H124" s="80"/>
      <c r="I124" s="80"/>
      <c r="J124" s="80"/>
      <c r="K124" s="84">
        <v>199000</v>
      </c>
      <c r="L124" s="78">
        <f t="shared" si="19"/>
        <v>199000</v>
      </c>
      <c r="M124" s="59" t="s">
        <v>118</v>
      </c>
      <c r="N124" s="44"/>
    </row>
    <row r="125" spans="1:14" s="26" customFormat="1" ht="110.25" customHeight="1">
      <c r="A125" s="217"/>
      <c r="B125" s="209"/>
      <c r="C125" s="174"/>
      <c r="D125" s="175"/>
      <c r="E125" s="27" t="s">
        <v>173</v>
      </c>
      <c r="F125" s="80"/>
      <c r="G125" s="80"/>
      <c r="H125" s="80"/>
      <c r="I125" s="80"/>
      <c r="J125" s="80"/>
      <c r="K125" s="84">
        <v>129500</v>
      </c>
      <c r="L125" s="78">
        <f t="shared" si="19"/>
        <v>129500</v>
      </c>
      <c r="M125" s="59" t="s">
        <v>118</v>
      </c>
      <c r="N125" s="44"/>
    </row>
    <row r="126" spans="1:14" s="26" customFormat="1" ht="112.5">
      <c r="A126" s="217"/>
      <c r="B126" s="209"/>
      <c r="C126" s="174"/>
      <c r="D126" s="175"/>
      <c r="E126" s="33" t="s">
        <v>174</v>
      </c>
      <c r="F126" s="80"/>
      <c r="G126" s="80"/>
      <c r="H126" s="80"/>
      <c r="I126" s="80"/>
      <c r="J126" s="80"/>
      <c r="K126" s="84">
        <v>100000</v>
      </c>
      <c r="L126" s="78">
        <f t="shared" si="19"/>
        <v>100000</v>
      </c>
      <c r="M126" s="59" t="s">
        <v>118</v>
      </c>
      <c r="N126" s="44"/>
    </row>
    <row r="127" spans="1:14" s="26" customFormat="1" ht="131.25">
      <c r="A127" s="217"/>
      <c r="B127" s="209"/>
      <c r="C127" s="174"/>
      <c r="D127" s="175"/>
      <c r="E127" s="31" t="s">
        <v>175</v>
      </c>
      <c r="F127" s="80"/>
      <c r="G127" s="80"/>
      <c r="H127" s="80"/>
      <c r="I127" s="80"/>
      <c r="J127" s="80"/>
      <c r="K127" s="82">
        <v>122500</v>
      </c>
      <c r="L127" s="78">
        <f t="shared" si="19"/>
        <v>122500</v>
      </c>
      <c r="M127" s="59" t="s">
        <v>118</v>
      </c>
      <c r="N127" s="44"/>
    </row>
    <row r="128" spans="1:14" s="26" customFormat="1" ht="37.5">
      <c r="A128" s="217"/>
      <c r="B128" s="209"/>
      <c r="C128" s="174"/>
      <c r="D128" s="175"/>
      <c r="E128" s="33" t="s">
        <v>176</v>
      </c>
      <c r="F128" s="80"/>
      <c r="G128" s="80"/>
      <c r="H128" s="80"/>
      <c r="I128" s="80"/>
      <c r="J128" s="80"/>
      <c r="K128" s="84">
        <v>146893</v>
      </c>
      <c r="L128" s="78">
        <f t="shared" si="19"/>
        <v>146893</v>
      </c>
      <c r="M128" s="59" t="s">
        <v>118</v>
      </c>
      <c r="N128" s="44"/>
    </row>
    <row r="129" spans="1:14" s="26" customFormat="1" ht="132.75" customHeight="1">
      <c r="A129" s="217"/>
      <c r="B129" s="209"/>
      <c r="C129" s="174"/>
      <c r="D129" s="175"/>
      <c r="E129" s="27" t="s">
        <v>177</v>
      </c>
      <c r="F129" s="80"/>
      <c r="G129" s="80"/>
      <c r="H129" s="80"/>
      <c r="I129" s="80"/>
      <c r="J129" s="80"/>
      <c r="K129" s="92">
        <v>660318</v>
      </c>
      <c r="L129" s="78">
        <f t="shared" si="19"/>
        <v>660318</v>
      </c>
      <c r="M129" s="59" t="s">
        <v>118</v>
      </c>
      <c r="N129" s="44"/>
    </row>
    <row r="130" spans="1:14" s="26" customFormat="1" ht="93.75">
      <c r="A130" s="217"/>
      <c r="B130" s="209"/>
      <c r="C130" s="174"/>
      <c r="D130" s="175"/>
      <c r="E130" s="88" t="s">
        <v>178</v>
      </c>
      <c r="F130" s="78"/>
      <c r="G130" s="78"/>
      <c r="H130" s="78"/>
      <c r="I130" s="78"/>
      <c r="J130" s="78"/>
      <c r="K130" s="74">
        <v>800000</v>
      </c>
      <c r="L130" s="78">
        <f aca="true" t="shared" si="20" ref="L130:L138">K130</f>
        <v>800000</v>
      </c>
      <c r="M130" s="59" t="s">
        <v>118</v>
      </c>
      <c r="N130" s="44"/>
    </row>
    <row r="131" spans="1:14" s="26" customFormat="1" ht="37.5">
      <c r="A131" s="217"/>
      <c r="B131" s="209"/>
      <c r="C131" s="174"/>
      <c r="D131" s="175"/>
      <c r="E131" s="88" t="s">
        <v>4</v>
      </c>
      <c r="F131" s="78"/>
      <c r="G131" s="78"/>
      <c r="H131" s="78"/>
      <c r="I131" s="78"/>
      <c r="J131" s="78"/>
      <c r="K131" s="74">
        <v>1580000</v>
      </c>
      <c r="L131" s="78">
        <f t="shared" si="20"/>
        <v>1580000</v>
      </c>
      <c r="M131" s="59" t="s">
        <v>118</v>
      </c>
      <c r="N131" s="44"/>
    </row>
    <row r="132" spans="1:14" s="90" customFormat="1" ht="56.25">
      <c r="A132" s="217"/>
      <c r="B132" s="209"/>
      <c r="C132" s="174"/>
      <c r="D132" s="175"/>
      <c r="E132" s="34" t="s">
        <v>1</v>
      </c>
      <c r="F132" s="80"/>
      <c r="G132" s="80"/>
      <c r="H132" s="80"/>
      <c r="I132" s="80"/>
      <c r="J132" s="80"/>
      <c r="K132" s="82">
        <v>25</v>
      </c>
      <c r="L132" s="80">
        <f t="shared" si="20"/>
        <v>25</v>
      </c>
      <c r="M132" s="59" t="s">
        <v>118</v>
      </c>
      <c r="N132" s="89"/>
    </row>
    <row r="133" spans="1:14" s="90" customFormat="1" ht="93.75">
      <c r="A133" s="217"/>
      <c r="B133" s="209"/>
      <c r="C133" s="174"/>
      <c r="D133" s="175"/>
      <c r="E133" s="133" t="s">
        <v>47</v>
      </c>
      <c r="F133" s="80"/>
      <c r="G133" s="80"/>
      <c r="H133" s="80"/>
      <c r="I133" s="80"/>
      <c r="J133" s="80"/>
      <c r="K133" s="134">
        <v>-29061</v>
      </c>
      <c r="L133" s="80">
        <f t="shared" si="20"/>
        <v>-29061</v>
      </c>
      <c r="M133" s="59" t="s">
        <v>48</v>
      </c>
      <c r="N133" s="89"/>
    </row>
    <row r="134" spans="1:14" s="90" customFormat="1" ht="75">
      <c r="A134" s="217"/>
      <c r="B134" s="209"/>
      <c r="C134" s="174"/>
      <c r="D134" s="175"/>
      <c r="E134" s="133" t="s">
        <v>43</v>
      </c>
      <c r="F134" s="80"/>
      <c r="G134" s="80"/>
      <c r="H134" s="80"/>
      <c r="I134" s="80"/>
      <c r="J134" s="80"/>
      <c r="K134" s="134">
        <v>-600000</v>
      </c>
      <c r="L134" s="80">
        <f t="shared" si="20"/>
        <v>-600000</v>
      </c>
      <c r="M134" s="59" t="s">
        <v>115</v>
      </c>
      <c r="N134" s="89"/>
    </row>
    <row r="135" spans="1:14" s="90" customFormat="1" ht="75">
      <c r="A135" s="217"/>
      <c r="B135" s="209"/>
      <c r="C135" s="174"/>
      <c r="D135" s="175"/>
      <c r="E135" s="133" t="s">
        <v>44</v>
      </c>
      <c r="F135" s="80"/>
      <c r="G135" s="80"/>
      <c r="H135" s="80"/>
      <c r="I135" s="80"/>
      <c r="J135" s="80"/>
      <c r="K135" s="134">
        <v>-880000</v>
      </c>
      <c r="L135" s="80">
        <f t="shared" si="20"/>
        <v>-880000</v>
      </c>
      <c r="M135" s="59" t="s">
        <v>115</v>
      </c>
      <c r="N135" s="89"/>
    </row>
    <row r="136" spans="1:14" s="90" customFormat="1" ht="75">
      <c r="A136" s="217"/>
      <c r="B136" s="209"/>
      <c r="C136" s="174"/>
      <c r="D136" s="175"/>
      <c r="E136" s="133" t="s">
        <v>45</v>
      </c>
      <c r="F136" s="80"/>
      <c r="G136" s="80"/>
      <c r="H136" s="80"/>
      <c r="I136" s="80"/>
      <c r="J136" s="80"/>
      <c r="K136" s="134">
        <v>1480000</v>
      </c>
      <c r="L136" s="80">
        <f t="shared" si="20"/>
        <v>1480000</v>
      </c>
      <c r="M136" s="59" t="s">
        <v>115</v>
      </c>
      <c r="N136" s="89"/>
    </row>
    <row r="137" spans="1:14" s="90" customFormat="1" ht="56.25">
      <c r="A137" s="217"/>
      <c r="B137" s="209"/>
      <c r="C137" s="174"/>
      <c r="D137" s="175"/>
      <c r="E137" s="133" t="s">
        <v>61</v>
      </c>
      <c r="F137" s="80"/>
      <c r="G137" s="80"/>
      <c r="H137" s="80"/>
      <c r="I137" s="80"/>
      <c r="J137" s="80"/>
      <c r="K137" s="134">
        <v>-408893</v>
      </c>
      <c r="L137" s="80">
        <f t="shared" si="20"/>
        <v>-408893</v>
      </c>
      <c r="M137" s="59" t="s">
        <v>115</v>
      </c>
      <c r="N137" s="89"/>
    </row>
    <row r="138" spans="1:14" s="90" customFormat="1" ht="37.5">
      <c r="A138" s="217"/>
      <c r="B138" s="209"/>
      <c r="C138" s="174"/>
      <c r="D138" s="175"/>
      <c r="E138" s="133" t="s">
        <v>62</v>
      </c>
      <c r="F138" s="80"/>
      <c r="G138" s="80"/>
      <c r="H138" s="80"/>
      <c r="I138" s="80"/>
      <c r="J138" s="80"/>
      <c r="K138" s="134">
        <v>408893</v>
      </c>
      <c r="L138" s="80">
        <f t="shared" si="20"/>
        <v>408893</v>
      </c>
      <c r="M138" s="59" t="s">
        <v>115</v>
      </c>
      <c r="N138" s="89"/>
    </row>
    <row r="139" spans="1:14" s="26" customFormat="1" ht="18.75">
      <c r="A139" s="194"/>
      <c r="B139" s="210"/>
      <c r="C139" s="176"/>
      <c r="D139" s="164"/>
      <c r="E139" s="22" t="s">
        <v>114</v>
      </c>
      <c r="F139" s="80"/>
      <c r="G139" s="80"/>
      <c r="H139" s="80"/>
      <c r="I139" s="80"/>
      <c r="J139" s="80"/>
      <c r="K139" s="78">
        <f>SUM(K122:K138)</f>
        <v>3958175</v>
      </c>
      <c r="L139" s="78">
        <f>SUM(L122:L138)</f>
        <v>3958175</v>
      </c>
      <c r="M139" s="59"/>
      <c r="N139" s="44"/>
    </row>
    <row r="140" spans="1:14" s="26" customFormat="1" ht="63" customHeight="1">
      <c r="A140" s="198">
        <v>17</v>
      </c>
      <c r="B140" s="201" t="s">
        <v>91</v>
      </c>
      <c r="C140" s="165" t="s">
        <v>157</v>
      </c>
      <c r="D140" s="166"/>
      <c r="E140" s="27" t="s">
        <v>179</v>
      </c>
      <c r="F140" s="77"/>
      <c r="G140" s="77"/>
      <c r="H140" s="77"/>
      <c r="I140" s="77"/>
      <c r="J140" s="80"/>
      <c r="K140" s="81">
        <v>15200</v>
      </c>
      <c r="L140" s="78">
        <f>K140</f>
        <v>15200</v>
      </c>
      <c r="M140" s="59" t="s">
        <v>118</v>
      </c>
      <c r="N140" s="44"/>
    </row>
    <row r="141" spans="1:14" s="26" customFormat="1" ht="18.75">
      <c r="A141" s="194"/>
      <c r="B141" s="210"/>
      <c r="C141" s="215"/>
      <c r="D141" s="167"/>
      <c r="E141" s="35" t="s">
        <v>180</v>
      </c>
      <c r="F141" s="73"/>
      <c r="G141" s="73"/>
      <c r="H141" s="73"/>
      <c r="I141" s="77"/>
      <c r="J141" s="80"/>
      <c r="K141" s="80">
        <f>K140</f>
        <v>15200</v>
      </c>
      <c r="L141" s="80">
        <f>L140</f>
        <v>15200</v>
      </c>
      <c r="M141" s="59"/>
      <c r="N141" s="44"/>
    </row>
    <row r="142" spans="1:14" s="26" customFormat="1" ht="24.75" customHeight="1">
      <c r="A142" s="198">
        <v>18</v>
      </c>
      <c r="B142" s="201" t="s">
        <v>91</v>
      </c>
      <c r="C142" s="211" t="s">
        <v>165</v>
      </c>
      <c r="D142" s="212"/>
      <c r="E142" s="34" t="s">
        <v>182</v>
      </c>
      <c r="F142" s="77"/>
      <c r="G142" s="77"/>
      <c r="H142" s="77"/>
      <c r="I142" s="77"/>
      <c r="J142" s="80"/>
      <c r="K142" s="81">
        <v>8700</v>
      </c>
      <c r="L142" s="78">
        <f>K142</f>
        <v>8700</v>
      </c>
      <c r="M142" s="59" t="s">
        <v>118</v>
      </c>
      <c r="N142" s="44"/>
    </row>
    <row r="143" spans="1:14" s="26" customFormat="1" ht="33.75" customHeight="1">
      <c r="A143" s="217"/>
      <c r="B143" s="209"/>
      <c r="C143" s="213"/>
      <c r="D143" s="214"/>
      <c r="E143" s="34" t="s">
        <v>183</v>
      </c>
      <c r="F143" s="77"/>
      <c r="G143" s="77"/>
      <c r="H143" s="77"/>
      <c r="I143" s="77"/>
      <c r="J143" s="80"/>
      <c r="K143" s="81">
        <v>9200</v>
      </c>
      <c r="L143" s="78">
        <f>K143</f>
        <v>9200</v>
      </c>
      <c r="M143" s="59" t="s">
        <v>118</v>
      </c>
      <c r="N143" s="44"/>
    </row>
    <row r="144" spans="1:14" s="26" customFormat="1" ht="18.75">
      <c r="A144" s="194"/>
      <c r="B144" s="210"/>
      <c r="C144" s="215"/>
      <c r="D144" s="216"/>
      <c r="E144" s="35" t="s">
        <v>181</v>
      </c>
      <c r="F144" s="73"/>
      <c r="G144" s="73"/>
      <c r="H144" s="73"/>
      <c r="I144" s="77"/>
      <c r="J144" s="80"/>
      <c r="K144" s="80">
        <f>K143+K142</f>
        <v>17900</v>
      </c>
      <c r="L144" s="80">
        <f>L143+L142</f>
        <v>17900</v>
      </c>
      <c r="M144" s="59"/>
      <c r="N144" s="44"/>
    </row>
    <row r="145" spans="1:14" s="26" customFormat="1" ht="37.5">
      <c r="A145" s="198">
        <v>19</v>
      </c>
      <c r="B145" s="201" t="s">
        <v>91</v>
      </c>
      <c r="C145" s="211" t="s">
        <v>99</v>
      </c>
      <c r="D145" s="212"/>
      <c r="E145" s="27" t="s">
        <v>184</v>
      </c>
      <c r="F145" s="82"/>
      <c r="G145" s="77"/>
      <c r="H145" s="77"/>
      <c r="I145" s="77"/>
      <c r="J145" s="80"/>
      <c r="K145" s="84">
        <v>27920</v>
      </c>
      <c r="L145" s="78">
        <f>K145+F145</f>
        <v>27920</v>
      </c>
      <c r="M145" s="59" t="s">
        <v>115</v>
      </c>
      <c r="N145" s="44"/>
    </row>
    <row r="146" spans="1:14" s="26" customFormat="1" ht="37.5">
      <c r="A146" s="217"/>
      <c r="B146" s="209"/>
      <c r="C146" s="213"/>
      <c r="D146" s="214"/>
      <c r="E146" s="27" t="s">
        <v>185</v>
      </c>
      <c r="F146" s="82"/>
      <c r="G146" s="80"/>
      <c r="H146" s="80"/>
      <c r="I146" s="80"/>
      <c r="J146" s="80"/>
      <c r="K146" s="84">
        <v>17553</v>
      </c>
      <c r="L146" s="78">
        <f aca="true" t="shared" si="21" ref="L146:L153">K146</f>
        <v>17553</v>
      </c>
      <c r="M146" s="59" t="s">
        <v>115</v>
      </c>
      <c r="N146" s="44"/>
    </row>
    <row r="147" spans="1:14" s="26" customFormat="1" ht="58.5" customHeight="1">
      <c r="A147" s="217"/>
      <c r="B147" s="209"/>
      <c r="C147" s="213"/>
      <c r="D147" s="214"/>
      <c r="E147" s="33" t="s">
        <v>186</v>
      </c>
      <c r="F147" s="84"/>
      <c r="G147" s="80"/>
      <c r="H147" s="80"/>
      <c r="I147" s="80"/>
      <c r="J147" s="80"/>
      <c r="K147" s="84">
        <v>-12000</v>
      </c>
      <c r="L147" s="78">
        <f t="shared" si="21"/>
        <v>-12000</v>
      </c>
      <c r="M147" s="59" t="s">
        <v>115</v>
      </c>
      <c r="N147" s="44"/>
    </row>
    <row r="148" spans="1:14" s="26" customFormat="1" ht="75">
      <c r="A148" s="217"/>
      <c r="B148" s="209"/>
      <c r="C148" s="213"/>
      <c r="D148" s="214"/>
      <c r="E148" s="33" t="s">
        <v>187</v>
      </c>
      <c r="F148" s="80"/>
      <c r="G148" s="80"/>
      <c r="H148" s="80"/>
      <c r="I148" s="80"/>
      <c r="J148" s="80"/>
      <c r="K148" s="84">
        <v>8000</v>
      </c>
      <c r="L148" s="78">
        <f t="shared" si="21"/>
        <v>8000</v>
      </c>
      <c r="M148" s="59" t="s">
        <v>115</v>
      </c>
      <c r="N148" s="44"/>
    </row>
    <row r="149" spans="1:14" s="26" customFormat="1" ht="116.25" customHeight="1">
      <c r="A149" s="217"/>
      <c r="B149" s="209"/>
      <c r="C149" s="213"/>
      <c r="D149" s="214"/>
      <c r="E149" s="27" t="s">
        <v>190</v>
      </c>
      <c r="F149" s="80"/>
      <c r="G149" s="80"/>
      <c r="H149" s="80"/>
      <c r="I149" s="80"/>
      <c r="J149" s="80"/>
      <c r="K149" s="84">
        <v>215155</v>
      </c>
      <c r="L149" s="78">
        <f t="shared" si="21"/>
        <v>215155</v>
      </c>
      <c r="M149" s="59" t="s">
        <v>115</v>
      </c>
      <c r="N149" s="44"/>
    </row>
    <row r="150" spans="1:14" s="26" customFormat="1" ht="56.25">
      <c r="A150" s="217"/>
      <c r="B150" s="209"/>
      <c r="C150" s="213"/>
      <c r="D150" s="214"/>
      <c r="E150" s="27" t="s">
        <v>188</v>
      </c>
      <c r="F150" s="80"/>
      <c r="G150" s="80"/>
      <c r="H150" s="80"/>
      <c r="I150" s="80"/>
      <c r="J150" s="80"/>
      <c r="K150" s="84">
        <v>289615</v>
      </c>
      <c r="L150" s="78">
        <f t="shared" si="21"/>
        <v>289615</v>
      </c>
      <c r="M150" s="59" t="s">
        <v>115</v>
      </c>
      <c r="N150" s="44"/>
    </row>
    <row r="151" spans="1:14" s="26" customFormat="1" ht="93" customHeight="1">
      <c r="A151" s="217"/>
      <c r="B151" s="209"/>
      <c r="C151" s="213"/>
      <c r="D151" s="214"/>
      <c r="E151" s="34" t="s">
        <v>189</v>
      </c>
      <c r="F151" s="80"/>
      <c r="G151" s="80"/>
      <c r="H151" s="80"/>
      <c r="I151" s="80"/>
      <c r="J151" s="80"/>
      <c r="K151" s="82">
        <v>-645662</v>
      </c>
      <c r="L151" s="78">
        <f t="shared" si="21"/>
        <v>-645662</v>
      </c>
      <c r="M151" s="59" t="s">
        <v>115</v>
      </c>
      <c r="N151" s="44"/>
    </row>
    <row r="152" spans="1:14" s="26" customFormat="1" ht="93" customHeight="1">
      <c r="A152" s="217"/>
      <c r="B152" s="209"/>
      <c r="C152" s="213"/>
      <c r="D152" s="214"/>
      <c r="E152" s="133" t="s">
        <v>42</v>
      </c>
      <c r="F152" s="80"/>
      <c r="G152" s="80"/>
      <c r="H152" s="80"/>
      <c r="I152" s="80"/>
      <c r="J152" s="80"/>
      <c r="K152" s="134">
        <v>22879</v>
      </c>
      <c r="L152" s="78">
        <f t="shared" si="21"/>
        <v>22879</v>
      </c>
      <c r="M152" s="59" t="s">
        <v>115</v>
      </c>
      <c r="N152" s="44"/>
    </row>
    <row r="153" spans="1:14" s="26" customFormat="1" ht="42.75" customHeight="1">
      <c r="A153" s="217"/>
      <c r="B153" s="209"/>
      <c r="C153" s="213"/>
      <c r="D153" s="214"/>
      <c r="E153" s="133" t="s">
        <v>168</v>
      </c>
      <c r="F153" s="80"/>
      <c r="G153" s="80"/>
      <c r="H153" s="80"/>
      <c r="I153" s="80"/>
      <c r="J153" s="80"/>
      <c r="K153" s="134">
        <v>7000</v>
      </c>
      <c r="L153" s="78">
        <f t="shared" si="21"/>
        <v>7000</v>
      </c>
      <c r="M153" s="59" t="s">
        <v>115</v>
      </c>
      <c r="N153" s="44"/>
    </row>
    <row r="154" spans="1:14" s="26" customFormat="1" ht="18.75">
      <c r="A154" s="194"/>
      <c r="B154" s="210"/>
      <c r="C154" s="180"/>
      <c r="D154" s="181"/>
      <c r="E154" s="22" t="s">
        <v>113</v>
      </c>
      <c r="F154" s="80"/>
      <c r="G154" s="80"/>
      <c r="H154" s="80"/>
      <c r="I154" s="80"/>
      <c r="J154" s="80"/>
      <c r="K154" s="80">
        <f>SUM(K145:K153)</f>
        <v>-69540</v>
      </c>
      <c r="L154" s="78">
        <f>SUM(L145:L153)</f>
        <v>-69540</v>
      </c>
      <c r="M154" s="59"/>
      <c r="N154" s="44"/>
    </row>
    <row r="155" spans="1:14" s="26" customFormat="1" ht="18.75">
      <c r="A155" s="15"/>
      <c r="B155" s="16"/>
      <c r="C155" s="215" t="s">
        <v>87</v>
      </c>
      <c r="D155" s="191"/>
      <c r="E155" s="17"/>
      <c r="F155" s="80"/>
      <c r="G155" s="80"/>
      <c r="H155" s="80"/>
      <c r="I155" s="80"/>
      <c r="J155" s="80"/>
      <c r="K155" s="80">
        <f>K139+K144+K154+K141</f>
        <v>3921735</v>
      </c>
      <c r="L155" s="80">
        <f>L139+L144+L154+L141</f>
        <v>3921735</v>
      </c>
      <c r="M155" s="59"/>
      <c r="N155" s="44"/>
    </row>
    <row r="156" spans="1:14" s="26" customFormat="1" ht="18.75">
      <c r="A156" s="192" t="s">
        <v>100</v>
      </c>
      <c r="B156" s="193"/>
      <c r="C156" s="193"/>
      <c r="D156" s="193"/>
      <c r="E156" s="191"/>
      <c r="F156" s="80">
        <f aca="true" t="shared" si="22" ref="F156:L156">F120+F155</f>
        <v>2165501</v>
      </c>
      <c r="G156" s="80">
        <f t="shared" si="22"/>
        <v>-48473</v>
      </c>
      <c r="H156" s="80">
        <f t="shared" si="22"/>
        <v>2181683</v>
      </c>
      <c r="I156" s="80">
        <f t="shared" si="22"/>
        <v>492.52099999999996</v>
      </c>
      <c r="J156" s="80">
        <f t="shared" si="22"/>
        <v>0</v>
      </c>
      <c r="K156" s="80">
        <f t="shared" si="22"/>
        <v>3921735</v>
      </c>
      <c r="L156" s="78">
        <f t="shared" si="22"/>
        <v>6087236</v>
      </c>
      <c r="M156" s="59"/>
      <c r="N156" s="44"/>
    </row>
    <row r="157" spans="1:13" ht="19.5" thickBot="1">
      <c r="A157" s="186" t="s">
        <v>81</v>
      </c>
      <c r="B157" s="187"/>
      <c r="C157" s="187"/>
      <c r="D157" s="187"/>
      <c r="E157" s="188"/>
      <c r="F157" s="85">
        <f aca="true" t="shared" si="23" ref="F157:K157">F82+F156</f>
        <v>-981031</v>
      </c>
      <c r="G157" s="85">
        <f t="shared" si="23"/>
        <v>-7363846</v>
      </c>
      <c r="H157" s="85">
        <f t="shared" si="23"/>
        <v>6350524</v>
      </c>
      <c r="I157" s="85">
        <f t="shared" si="23"/>
        <v>492.52099999999996</v>
      </c>
      <c r="J157" s="85">
        <f t="shared" si="23"/>
        <v>0</v>
      </c>
      <c r="K157" s="85">
        <f t="shared" si="23"/>
        <v>11269937</v>
      </c>
      <c r="L157" s="86">
        <f>L156+L82</f>
        <v>10288906</v>
      </c>
      <c r="M157" s="60"/>
    </row>
    <row r="158" spans="1:14" ht="18.75">
      <c r="A158" s="45"/>
      <c r="B158" s="184"/>
      <c r="C158" s="185"/>
      <c r="D158" s="185"/>
      <c r="E158" s="185"/>
      <c r="F158" s="182"/>
      <c r="G158" s="28"/>
      <c r="H158" s="28"/>
      <c r="I158" s="29"/>
      <c r="J158" s="29"/>
      <c r="K158" s="71"/>
      <c r="L158" s="51"/>
      <c r="M158" s="61"/>
      <c r="N158" s="10" t="s">
        <v>191</v>
      </c>
    </row>
    <row r="159" spans="1:15" ht="18.75">
      <c r="A159" s="45"/>
      <c r="B159" s="183" t="s">
        <v>52</v>
      </c>
      <c r="C159" s="177"/>
      <c r="D159" s="177"/>
      <c r="E159" s="177"/>
      <c r="F159" s="178"/>
      <c r="G159" s="178"/>
      <c r="H159" s="178"/>
      <c r="I159" s="178"/>
      <c r="J159" s="178"/>
      <c r="K159" s="30"/>
      <c r="L159" s="51"/>
      <c r="M159" s="125"/>
      <c r="N159" s="24">
        <v>31289544</v>
      </c>
      <c r="O159" s="23">
        <f>M159+N159</f>
        <v>31289544</v>
      </c>
    </row>
    <row r="160" spans="1:15" ht="45" customHeight="1">
      <c r="A160" s="11"/>
      <c r="B160" s="183" t="s">
        <v>59</v>
      </c>
      <c r="C160" s="183"/>
      <c r="D160" s="183"/>
      <c r="E160" s="183"/>
      <c r="F160" s="183"/>
      <c r="G160" s="183"/>
      <c r="H160" s="183"/>
      <c r="I160" s="183"/>
      <c r="J160" s="183"/>
      <c r="K160" s="183"/>
      <c r="L160" s="126"/>
      <c r="M160" s="62"/>
      <c r="N160" s="24"/>
      <c r="O160" s="23">
        <v>40000000</v>
      </c>
    </row>
    <row r="161" spans="1:15" ht="41.25" customHeight="1">
      <c r="A161" s="11"/>
      <c r="B161" s="204" t="s">
        <v>54</v>
      </c>
      <c r="C161" s="205"/>
      <c r="D161" s="205"/>
      <c r="E161" s="205"/>
      <c r="F161" s="205"/>
      <c r="G161" s="205"/>
      <c r="H161" s="205"/>
      <c r="I161" s="205"/>
      <c r="J161" s="205"/>
      <c r="K161" s="205"/>
      <c r="L161" s="126"/>
      <c r="M161" s="62"/>
      <c r="N161" s="24"/>
      <c r="O161" s="23"/>
    </row>
    <row r="162" spans="1:15" ht="42.75" customHeight="1">
      <c r="A162" s="11"/>
      <c r="B162" s="204" t="s">
        <v>36</v>
      </c>
      <c r="C162" s="205"/>
      <c r="D162" s="205"/>
      <c r="E162" s="205"/>
      <c r="F162" s="205"/>
      <c r="G162" s="205"/>
      <c r="H162" s="205"/>
      <c r="I162" s="205"/>
      <c r="J162" s="205"/>
      <c r="K162" s="205"/>
      <c r="L162" s="52"/>
      <c r="M162" s="62"/>
      <c r="N162" s="24"/>
      <c r="O162" s="23">
        <f>O159-O160</f>
        <v>-8710456</v>
      </c>
    </row>
    <row r="163" spans="1:15" ht="45" customHeight="1">
      <c r="A163" s="11"/>
      <c r="B163" s="204" t="s">
        <v>49</v>
      </c>
      <c r="C163" s="205"/>
      <c r="D163" s="205"/>
      <c r="E163" s="205"/>
      <c r="F163" s="205"/>
      <c r="G163" s="205"/>
      <c r="H163" s="205"/>
      <c r="I163" s="205"/>
      <c r="J163" s="205"/>
      <c r="K163" s="205"/>
      <c r="L163" s="52"/>
      <c r="M163" s="62"/>
      <c r="N163" s="24"/>
      <c r="O163" s="23"/>
    </row>
    <row r="164" spans="1:15" ht="18.75">
      <c r="A164" s="11"/>
      <c r="B164" s="179" t="s">
        <v>53</v>
      </c>
      <c r="C164" s="205"/>
      <c r="D164" s="205"/>
      <c r="E164" s="205"/>
      <c r="F164" s="205"/>
      <c r="G164" s="205"/>
      <c r="H164" s="205"/>
      <c r="I164" s="205"/>
      <c r="J164" s="205"/>
      <c r="K164" s="205"/>
      <c r="L164" s="87"/>
      <c r="M164" s="62"/>
      <c r="N164" s="24"/>
      <c r="O164" s="23"/>
    </row>
    <row r="165" spans="1:15" ht="39.75" customHeight="1">
      <c r="A165" s="11"/>
      <c r="B165" s="179" t="s">
        <v>56</v>
      </c>
      <c r="C165" s="205"/>
      <c r="D165" s="205"/>
      <c r="E165" s="205"/>
      <c r="F165" s="205"/>
      <c r="G165" s="205"/>
      <c r="H165" s="205"/>
      <c r="I165" s="205"/>
      <c r="J165" s="205"/>
      <c r="K165" s="205"/>
      <c r="L165" s="87"/>
      <c r="M165" s="62"/>
      <c r="N165" s="24"/>
      <c r="O165" s="23"/>
    </row>
    <row r="166" spans="1:15" ht="18.75">
      <c r="A166" s="11"/>
      <c r="B166" s="87"/>
      <c r="C166" s="18"/>
      <c r="D166" s="18"/>
      <c r="E166" s="18"/>
      <c r="F166" s="18"/>
      <c r="G166" s="18"/>
      <c r="H166" s="18"/>
      <c r="I166" s="18"/>
      <c r="J166" s="18"/>
      <c r="K166" s="18"/>
      <c r="L166" s="87"/>
      <c r="M166" s="62"/>
      <c r="N166" s="24"/>
      <c r="O166" s="23"/>
    </row>
    <row r="167" spans="1:15" ht="23.25">
      <c r="A167" s="26"/>
      <c r="B167" s="206" t="s">
        <v>88</v>
      </c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63"/>
      <c r="N167" s="23"/>
      <c r="O167" s="23"/>
    </row>
    <row r="168" spans="1:15" ht="18.75">
      <c r="A168" s="12"/>
      <c r="B168" s="204"/>
      <c r="C168" s="208"/>
      <c r="D168" s="208"/>
      <c r="E168" s="208"/>
      <c r="F168" s="208"/>
      <c r="G168" s="208"/>
      <c r="H168" s="208"/>
      <c r="I168" s="208"/>
      <c r="J168" s="208"/>
      <c r="K168" s="208"/>
      <c r="L168" s="208"/>
      <c r="M168" s="208"/>
      <c r="N168" s="23"/>
      <c r="O168" s="23"/>
    </row>
    <row r="169" spans="1:13" ht="18.75">
      <c r="A169" s="12"/>
      <c r="B169" s="204"/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64"/>
    </row>
    <row r="170" spans="2:13" ht="18.75">
      <c r="B170" s="189"/>
      <c r="C170" s="190"/>
      <c r="D170" s="190"/>
      <c r="E170" s="190"/>
      <c r="F170" s="190"/>
      <c r="G170" s="190"/>
      <c r="H170" s="190"/>
      <c r="I170" s="190"/>
      <c r="J170" s="190"/>
      <c r="K170" s="190"/>
      <c r="L170" s="53"/>
      <c r="M170" s="65"/>
    </row>
    <row r="171" spans="1:13" ht="18.75">
      <c r="A171" s="12"/>
      <c r="B171" s="46"/>
      <c r="C171" s="12"/>
      <c r="D171" s="12"/>
      <c r="E171" s="12"/>
      <c r="F171" s="47"/>
      <c r="G171" s="47"/>
      <c r="H171" s="47"/>
      <c r="I171" s="47"/>
      <c r="J171" s="47"/>
      <c r="K171" s="47"/>
      <c r="L171" s="53"/>
      <c r="M171" s="65"/>
    </row>
    <row r="172" spans="1:13" ht="18.75">
      <c r="A172" s="12"/>
      <c r="B172" s="46"/>
      <c r="C172" s="12"/>
      <c r="D172" s="12"/>
      <c r="E172" s="12"/>
      <c r="F172" s="47"/>
      <c r="G172" s="47"/>
      <c r="H172" s="47"/>
      <c r="I172" s="47"/>
      <c r="J172" s="47"/>
      <c r="K172" s="47"/>
      <c r="L172" s="53"/>
      <c r="M172" s="65"/>
    </row>
  </sheetData>
  <sheetProtection/>
  <mergeCells count="102">
    <mergeCell ref="A8:A9"/>
    <mergeCell ref="E8:E9"/>
    <mergeCell ref="F8:F9"/>
    <mergeCell ref="G8:H8"/>
    <mergeCell ref="K2:M3"/>
    <mergeCell ref="A4:M4"/>
    <mergeCell ref="A5:M5"/>
    <mergeCell ref="A6:M6"/>
    <mergeCell ref="C10:D10"/>
    <mergeCell ref="C12:E12"/>
    <mergeCell ref="B165:K165"/>
    <mergeCell ref="C71:D72"/>
    <mergeCell ref="B8:B9"/>
    <mergeCell ref="C8:D9"/>
    <mergeCell ref="I8:J8"/>
    <mergeCell ref="M8:M9"/>
    <mergeCell ref="K8:K9"/>
    <mergeCell ref="L8:L9"/>
    <mergeCell ref="A52:A53"/>
    <mergeCell ref="B52:B53"/>
    <mergeCell ref="C52:D53"/>
    <mergeCell ref="A13:A20"/>
    <mergeCell ref="B13:B20"/>
    <mergeCell ref="C13:D20"/>
    <mergeCell ref="A24:A26"/>
    <mergeCell ref="B24:B26"/>
    <mergeCell ref="C24:D26"/>
    <mergeCell ref="A21:A23"/>
    <mergeCell ref="B21:B23"/>
    <mergeCell ref="C21:D23"/>
    <mergeCell ref="A27:A51"/>
    <mergeCell ref="B27:B51"/>
    <mergeCell ref="C27:D51"/>
    <mergeCell ref="C57:E57"/>
    <mergeCell ref="A58:A61"/>
    <mergeCell ref="B58:B61"/>
    <mergeCell ref="C58:D61"/>
    <mergeCell ref="A54:A55"/>
    <mergeCell ref="B54:B55"/>
    <mergeCell ref="C54:D55"/>
    <mergeCell ref="C56:D56"/>
    <mergeCell ref="A82:E82"/>
    <mergeCell ref="C73:D76"/>
    <mergeCell ref="C77:D80"/>
    <mergeCell ref="A73:A76"/>
    <mergeCell ref="A62:A68"/>
    <mergeCell ref="B62:B68"/>
    <mergeCell ref="C62:D68"/>
    <mergeCell ref="C81:D81"/>
    <mergeCell ref="C69:D70"/>
    <mergeCell ref="A69:A70"/>
    <mergeCell ref="B69:B70"/>
    <mergeCell ref="C83:D83"/>
    <mergeCell ref="C84:E84"/>
    <mergeCell ref="A85:A87"/>
    <mergeCell ref="B85:B87"/>
    <mergeCell ref="C85:D87"/>
    <mergeCell ref="C111:D115"/>
    <mergeCell ref="A120:D120"/>
    <mergeCell ref="A111:A115"/>
    <mergeCell ref="B111:B115"/>
    <mergeCell ref="A116:A119"/>
    <mergeCell ref="B116:B119"/>
    <mergeCell ref="C116:D119"/>
    <mergeCell ref="C88:D105"/>
    <mergeCell ref="A106:A110"/>
    <mergeCell ref="B106:B110"/>
    <mergeCell ref="C106:D110"/>
    <mergeCell ref="A88:A105"/>
    <mergeCell ref="B88:B105"/>
    <mergeCell ref="B140:B141"/>
    <mergeCell ref="C140:D140"/>
    <mergeCell ref="C141:D141"/>
    <mergeCell ref="A142:A144"/>
    <mergeCell ref="B169:L169"/>
    <mergeCell ref="B170:K170"/>
    <mergeCell ref="C155:D155"/>
    <mergeCell ref="A156:E156"/>
    <mergeCell ref="A157:E157"/>
    <mergeCell ref="B158:F158"/>
    <mergeCell ref="B160:K160"/>
    <mergeCell ref="B161:K161"/>
    <mergeCell ref="B163:K163"/>
    <mergeCell ref="B164:K164"/>
    <mergeCell ref="B167:L167"/>
    <mergeCell ref="B168:M168"/>
    <mergeCell ref="B142:B144"/>
    <mergeCell ref="C142:D143"/>
    <mergeCell ref="C144:D144"/>
    <mergeCell ref="B145:B154"/>
    <mergeCell ref="C145:D154"/>
    <mergeCell ref="B159:J159"/>
    <mergeCell ref="B73:B76"/>
    <mergeCell ref="A77:A80"/>
    <mergeCell ref="B77:B80"/>
    <mergeCell ref="B162:K162"/>
    <mergeCell ref="A145:A154"/>
    <mergeCell ref="C121:E121"/>
    <mergeCell ref="A122:A139"/>
    <mergeCell ref="B122:B139"/>
    <mergeCell ref="C122:D139"/>
    <mergeCell ref="A140:A141"/>
  </mergeCells>
  <printOptions/>
  <pageMargins left="0.45" right="0.16" top="0.28" bottom="0.31" header="0.31496062992125984" footer="0.31496062992125984"/>
  <pageSetup horizontalDpi="300" verticalDpi="300" orientation="landscape" paperSize="9" scale="45" r:id="rId1"/>
  <rowBreaks count="1" manualBreakCount="1">
    <brk id="46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Кремль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Арлахова Оксана Владимировна</dc:creator>
  <cp:keywords/>
  <dc:description/>
  <cp:lastModifiedBy>user</cp:lastModifiedBy>
  <cp:lastPrinted>2019-07-09T05:19:03Z</cp:lastPrinted>
  <dcterms:created xsi:type="dcterms:W3CDTF">2003-10-23T05:13:42Z</dcterms:created>
  <dcterms:modified xsi:type="dcterms:W3CDTF">2019-09-10T06:58:28Z</dcterms:modified>
  <cp:category/>
  <cp:version/>
  <cp:contentType/>
  <cp:contentStatus/>
</cp:coreProperties>
</file>