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0" yWindow="1770" windowWidth="10875" windowHeight="5460" tabRatio="331" activeTab="0"/>
  </bookViews>
  <sheets>
    <sheet name="Лист3" sheetId="1" r:id="rId1"/>
  </sheets>
  <externalReferences>
    <externalReference r:id="rId4"/>
  </externalReferences>
  <definedNames>
    <definedName name="Hy">#REF!</definedName>
    <definedName name="Kys">#REF!</definedName>
    <definedName name="_xlnm.Print_Titles" localSheetId="0">'Лист3'!$8:$10</definedName>
    <definedName name="Кyn">#REF!</definedName>
    <definedName name="Куl">#REF!</definedName>
    <definedName name="_xlnm.Print_Area" localSheetId="0">'Лист3'!$A$1:$K$100</definedName>
  </definedNames>
  <calcPr fullCalcOnLoad="1" refMode="R1C1"/>
</workbook>
</file>

<file path=xl/sharedStrings.xml><?xml version="1.0" encoding="utf-8"?>
<sst xmlns="http://schemas.openxmlformats.org/spreadsheetml/2006/main" count="217" uniqueCount="144">
  <si>
    <t>Мета призначення</t>
  </si>
  <si>
    <t>в т.ч.</t>
  </si>
  <si>
    <t>РАЗОМ</t>
  </si>
  <si>
    <t>ЗМІНИ</t>
  </si>
  <si>
    <t>Джерело</t>
  </si>
  <si>
    <t>1. ЗАГАЛЬНИЙ ФОНД</t>
  </si>
  <si>
    <t>Видатки споживання</t>
  </si>
  <si>
    <t>Оплата праці</t>
  </si>
  <si>
    <t>комунальні послуги та енергоносії</t>
  </si>
  <si>
    <t>Видатки розвитку</t>
  </si>
  <si>
    <t>1*</t>
  </si>
  <si>
    <t>2. 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</si>
  <si>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</si>
  <si>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ТКВКБСМ</t>
  </si>
  <si>
    <t>Код Функціональної класифікації видатків та кредитування бюджету</t>
  </si>
  <si>
    <t>0111</t>
  </si>
  <si>
    <t>Найменування головного розпорядникакоштів місцевого бюджету/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</si>
  <si>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1010</t>
  </si>
  <si>
    <t>0620</t>
  </si>
  <si>
    <t>9770</t>
  </si>
  <si>
    <t>0180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</si>
  <si>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</si>
  <si>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</si>
  <si>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</si>
  <si>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</si>
  <si>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0160</t>
  </si>
  <si>
    <t>0611010</t>
  </si>
  <si>
    <t>0910</t>
  </si>
  <si>
    <t>Надання дошкільної освіти</t>
  </si>
  <si>
    <t>0921</t>
  </si>
  <si>
    <t>0443</t>
  </si>
  <si>
    <t>Будівництво освітніх установ та закладів</t>
  </si>
  <si>
    <t>(код бюджету)</t>
  </si>
  <si>
    <t>0112152</t>
  </si>
  <si>
    <t>2152</t>
  </si>
  <si>
    <t>0763</t>
  </si>
  <si>
    <t>Сільський голова                                                                             _________________ І.В. Назар</t>
  </si>
  <si>
    <t>6020</t>
  </si>
  <si>
    <t>2*</t>
  </si>
  <si>
    <t>3*</t>
  </si>
  <si>
    <t>Надання спеціальної освіти мистецькими школами</t>
  </si>
  <si>
    <t>0110000</t>
  </si>
  <si>
    <t>Керівництво і управління у відповідній сфері у містах (місті Києві), селищах, селах,  територіальних громадах</t>
  </si>
  <si>
    <t>Інші субвенції з місцевого бюджету</t>
  </si>
  <si>
    <t>3710000</t>
  </si>
  <si>
    <t>3710160</t>
  </si>
  <si>
    <t>3719770</t>
  </si>
  <si>
    <t>Кошти сільського бюджету (перерозподіл)</t>
  </si>
  <si>
    <t>до рішення Галицинівської  сільської ради</t>
  </si>
  <si>
    <t>Додаток № 3а</t>
  </si>
  <si>
    <t>№</t>
  </si>
  <si>
    <t>РАЗОМ:</t>
  </si>
  <si>
    <t>Галицинівська    сільська  рада</t>
  </si>
  <si>
    <t>Фінансовий відділ  сільської ради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</si>
  <si>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</si>
  <si>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</si>
  <si>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</si>
  <si>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матеріали для розподілу інтернету</t>
  </si>
  <si>
    <t>поточний ремонт коридору та кабінету бухгалтерії адмінбудівлі сільської ради</t>
  </si>
  <si>
    <t>Інші програми та заходи у сфері охорони здоров`я</t>
  </si>
  <si>
    <t>оплата судових зборів, пені</t>
  </si>
  <si>
    <t>введення 0,25 шт.од. лікаря-гінеколога, 1,0 шт.од. сестри медичної  -  фізіотерапевтичної</t>
  </si>
  <si>
    <t>послуги з проведення цитологічного обстеження жінок</t>
  </si>
  <si>
    <t>послуги з проведення визначення умов для медичного обслуговування та вільного доступу до будівель АЗПСМ осіб з інвалідністю та інших маломобільних груп населення</t>
  </si>
  <si>
    <t>0116013</t>
  </si>
  <si>
    <t>6013</t>
  </si>
  <si>
    <t>Забезпечення діяльності водопровідно-каналізаційного господарства</t>
  </si>
  <si>
    <t>проведення поточних ремонтів водопровідних мереж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</si>
  <si>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</si>
  <si>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</si>
  <si>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витрати на вивезення ТПВ</t>
  </si>
  <si>
    <t>витрати на  благоустрій</t>
  </si>
  <si>
    <t>програмне забезпечення для ведення обліку</t>
  </si>
  <si>
    <t>оплата послуг, придбання (дозволи не спецвикористання, техперевірка електролічильників, питомі номи на свердловини, абонкнижки та договори)</t>
  </si>
  <si>
    <t>Здійснення заходів із землеустрою</t>
  </si>
  <si>
    <t>0117130</t>
  </si>
  <si>
    <t>0421</t>
  </si>
  <si>
    <t>виготовлення проектів землеустрою щодо встановлення (зміни) меж сіл Галицинове, Лимани, Лупареве, Прибузьке, Степова Долина, Українка</t>
  </si>
  <si>
    <t>0610000</t>
  </si>
  <si>
    <t>Вiддiл освiти, культури, молодi та спорту Галицинiвської сiльської ради</t>
  </si>
  <si>
    <t>поточний ремонт з прочищенням каналізаційної мережі ДНЗ "Веселка"</t>
  </si>
  <si>
    <t>0611021</t>
  </si>
  <si>
    <t xml:space="preserve">Надання загальної середньої освіти закладами загальної середньої освіти </t>
  </si>
  <si>
    <t>поточний ремонт системи опалення Лупарівської ЗОШ І-ІІІ ст.</t>
  </si>
  <si>
    <t>опдата за видачу сертіфікату, що засвідчує відповідність  закінченого будівництва по об"єкту "Капітальний ремонт фасаду з утепленням стін будівлі Українківської ЗОШ І-ІІІ ступенів по вул. Шкільна, 8 в селі Українка Вітовського району Миколаївської області""</t>
  </si>
  <si>
    <t>0611080</t>
  </si>
  <si>
    <t>0960</t>
  </si>
  <si>
    <t>зарплата з нарахуваннями</t>
  </si>
  <si>
    <t>придбання принтерів 2 шт. - 17 000 грн., токінів 3 шт. - 5 000 грн.</t>
  </si>
  <si>
    <t xml:space="preserve">субвенція обласному бюджету на "Нове будівництво амбулаторії загальної практики сімейної  медицини у с.Лимани Галицинівської ОТГ Вітовського району" </t>
  </si>
  <si>
    <t xml:space="preserve">субвенція обласному бюджету на "Нове будівництво амбулаторії загальної практики сімейної  медицини у с.Галицинове Галицинівської ОТГ Вітовського району" </t>
  </si>
  <si>
    <t>субвенція  районному  бюджету Миколаївського району   на утримання територіального центру соціального обслуговування, надання соціальних послуг на забезпечення проживання та догляду за 4 підопічними</t>
  </si>
  <si>
    <t>субвенція  районному  бюджету Миколаївського району на   утримання соціального робітника для надання соціальних послуг на дому</t>
  </si>
  <si>
    <t>субвенція бюджету Шевченківської територіальної громади   на  надання  послуг із забезпечення проживання та догляду за 4 підопічними</t>
  </si>
  <si>
    <t>субвенція  Шевченківської територіальної громади на   утримання соціального робітника для надання соціальних послуг на дому</t>
  </si>
  <si>
    <t>придбання меблів для Прибузької АЗПСМ</t>
  </si>
  <si>
    <t>придбання комп"ютерів 3 шт.</t>
  </si>
  <si>
    <t>придбання компю"тера</t>
  </si>
  <si>
    <t>придбання резервного насосного обладнання 5 шт.</t>
  </si>
  <si>
    <t>0117310</t>
  </si>
  <si>
    <t>Будівництво об`єктів житлово-комунального господарства</t>
  </si>
  <si>
    <t>Реконструкція системи водопостачання - встановлення водонапірної башти Рожновського із заміною технологічного обладнання свердловини по вул. Гагаріна в с.Галицинове Вітовського району Миколаївської області (в т.ч. технічний та авторський нагляд)</t>
  </si>
  <si>
    <t>виготовлення генерального плану с.Галицинове (впорядкування видатків)</t>
  </si>
  <si>
    <t>Розроблення схем планування та забудови територій (містобудівної документації)</t>
  </si>
  <si>
    <t>0118340</t>
  </si>
  <si>
    <t>8340</t>
  </si>
  <si>
    <t>0540</t>
  </si>
  <si>
    <t>Природоохоронні заходи за рахунок цільових фондів</t>
  </si>
  <si>
    <t>на проведення робіт з видалення  та захоронення відходів, які знаходяться на ділянці в с. Лупарево Галицинівської сільської ради Вітовського району Миколаївської області (додатково)</t>
  </si>
  <si>
    <t>придбання сміттєвозу (додатково)</t>
  </si>
  <si>
    <t>ворота ковані металеві для Лупарівської ЗОШ</t>
  </si>
  <si>
    <t>капітальний ремонт коридорів 2 поверху Галицинівської ЗОШ І-ІІІ ступенів по вул. Миру, 23 в селі Галицинове Вітовського району  Миколаївської області</t>
  </si>
  <si>
    <t>капітальний  ремонт електропостачання  Лупарівської ЗОШ I-III ступенів  по вул. Шкільна, 19 в с.Лупареве Вітовського району Миколаївської області</t>
  </si>
  <si>
    <t>капітальний ремонт приміщень Лиманівського ДНЗ "Струмочок"  по вул. Центральна, 118 в с.Лимани  Вітовського району Миколаївської області</t>
  </si>
  <si>
    <t>капітальний ремонт автоматичної пожежної сигналізації та оповіщення про пожежу Лупарівської ЗОШ I-III ступенів  по вул. Шкільна, 19 в с.Лупареве Вітовського району Миколаївської області</t>
  </si>
  <si>
    <t>РАЗОМ ПО ЗАГАЛЬНОМУ ФОНДУ  БЮДЖЕТУ:</t>
  </si>
  <si>
    <t>РАЗОМ ПО СПЕЦІАЛЬНОМУ ФОНДУ  БЮДЖЕТУ:</t>
  </si>
  <si>
    <t xml:space="preserve">придбання комп"ютерів 2 шт. </t>
  </si>
  <si>
    <t>УСЬОГО ПО ЗАГАЛЬНОМУ ТА СПЕЦІАЛЬНОМУ ФОНДАХ  БЮДЖЕТУ</t>
  </si>
  <si>
    <t>до розподілу видатків  бюджету сільської територіальної громади на 2021 рік</t>
  </si>
  <si>
    <t xml:space="preserve">від                                                           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</si>
  <si>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</si>
  <si>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</si>
  <si>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Жовтневому районному суду на обладнання для відеоспостереження</t>
  </si>
  <si>
    <t>Перевірка</t>
  </si>
  <si>
    <t>Вільний залишок бюджетних коштів станом на 01.01.2021 року + 12 341 592 грн., в тому числі передача коштів до бюджету розвитку - 3 733 978 грн.</t>
  </si>
  <si>
    <t>Залишок коштів  екологічного податку за станом на 01.01.2021 р. + 7 282 000 грн.</t>
  </si>
  <si>
    <t>придбання принтеру-сканеру</t>
  </si>
  <si>
    <t>придбання водомірів</t>
  </si>
  <si>
    <t>Українківська  АЗПСМ: поточний ремонт системи водопостачання та водовідведення</t>
  </si>
  <si>
    <t xml:space="preserve">Українківська  АЗПСМ:  поточний ремонт прибудинкової території </t>
  </si>
  <si>
    <t>Українківська  АЗПСМ: придбання металопластикових вікон та дверей</t>
  </si>
  <si>
    <t>Прибузька АЗПСМ: поточний ремонт системи опалення</t>
  </si>
  <si>
    <t xml:space="preserve">Прибузька АЗПСМ:  поточний ремонт системи водопостачання і каналізації </t>
  </si>
  <si>
    <t>Прибузька АЗПСМ:  поточний ремонт кабінетів</t>
  </si>
  <si>
    <t>Прибузька АЗПСМ:  поточний ремонт прибудинкової території</t>
  </si>
  <si>
    <t>придбання обладнання</t>
  </si>
  <si>
    <t>подрібнювач гілок</t>
  </si>
  <si>
    <t xml:space="preserve"> диски навісні</t>
  </si>
  <si>
    <t xml:space="preserve"> щітка комунальна навісна </t>
  </si>
  <si>
    <t xml:space="preserve"> косилка роторна навісна </t>
  </si>
  <si>
    <t>ПРИМІТКА*</t>
  </si>
  <si>
    <t>2</t>
  </si>
  <si>
    <t>4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</si>
</sst>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&quot;грн.&quot;_-;\-* #,##0\ &quot;грн.&quot;_-;_-* &quot;-&quot;\ &quot;грн.&quot;_-;_-@_-"/>
    <numFmt numFmtId="189" formatCode="_-* #,##0\ _г_р_н_._-;\-* #,##0\ _г_р_н_._-;_-* &quot;-&quot;\ _г_р_н_._-;_-@_-"/>
    <numFmt numFmtId="190" formatCode="_-* #,##0.00\ &quot;грн.&quot;_-;\-* #,##0.00\ &quot;грн.&quot;_-;_-* &quot;-&quot;??\ &quot;грн.&quot;_-;_-@_-"/>
    <numFmt numFmtId="191" formatCode="_-* #,##0.00\ _г_р_н_._-;\-* #,##0.00\ _г_р_н_._-;_-* &quot;-&quot;??\ _г_р_н_._-;_-@_-"/>
    <numFmt numFmtId="192" formatCode="#,##0.000"/>
    <numFmt numFmtId="193" formatCode="0.000"/>
    <numFmt numFmtId="194" formatCode="#,##0.00000"/>
    <numFmt numFmtId="195" formatCode="0.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₽&quot;"/>
    <numFmt numFmtId="201" formatCode="#,##0.00\ _₴"/>
  </numFmts>
  <fonts count="36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6" fillId="0" borderId="0" xfId="58" applyFont="1" applyFill="1" applyAlignment="1">
      <alignment vertical="top"/>
      <protection/>
    </xf>
    <xf numFmtId="49" fontId="6" fillId="0" borderId="0" xfId="58" applyNumberFormat="1" applyFont="1" applyFill="1" applyAlignment="1">
      <alignment vertical="top"/>
      <protection/>
    </xf>
    <xf numFmtId="0" fontId="6" fillId="0" borderId="0" xfId="58" applyFont="1" applyFill="1" applyAlignment="1">
      <alignment vertical="top" wrapText="1"/>
      <protection/>
    </xf>
    <xf numFmtId="192" fontId="6" fillId="0" borderId="0" xfId="58" applyNumberFormat="1" applyFont="1" applyFill="1" applyAlignment="1">
      <alignment vertical="top"/>
      <protection/>
    </xf>
    <xf numFmtId="192" fontId="7" fillId="0" borderId="0" xfId="0" applyNumberFormat="1" applyFont="1" applyFill="1" applyAlignment="1">
      <alignment horizontal="left" vertical="top"/>
    </xf>
    <xf numFmtId="0" fontId="6" fillId="0" borderId="0" xfId="58" applyFont="1" applyFill="1" applyAlignment="1">
      <alignment horizontal="center" vertical="center"/>
      <protection/>
    </xf>
    <xf numFmtId="0" fontId="5" fillId="0" borderId="0" xfId="58" applyFont="1" applyFill="1" applyAlignment="1">
      <alignment horizontal="center" vertical="top"/>
      <protection/>
    </xf>
    <xf numFmtId="0" fontId="7" fillId="0" borderId="0" xfId="58" applyFont="1" applyFill="1" applyAlignment="1">
      <alignment horizontal="center" vertical="top"/>
      <protection/>
    </xf>
    <xf numFmtId="0" fontId="6" fillId="0" borderId="0" xfId="58" applyFont="1" applyFill="1" applyBorder="1" applyAlignment="1">
      <alignment horizontal="center" vertical="top" wrapText="1"/>
      <protection/>
    </xf>
    <xf numFmtId="0" fontId="6" fillId="0" borderId="0" xfId="58" applyFont="1" applyFill="1" applyAlignment="1">
      <alignment horizontal="center" vertical="top" wrapText="1"/>
      <protection/>
    </xf>
    <xf numFmtId="192" fontId="7" fillId="0" borderId="10" xfId="58" applyNumberFormat="1" applyFont="1" applyFill="1" applyBorder="1" applyAlignment="1">
      <alignment horizontal="center" vertical="top" wrapText="1"/>
      <protection/>
    </xf>
    <xf numFmtId="49" fontId="12" fillId="0" borderId="10" xfId="58" applyNumberFormat="1" applyFont="1" applyFill="1" applyBorder="1" applyAlignment="1">
      <alignment horizontal="center" vertical="top"/>
      <protection/>
    </xf>
    <xf numFmtId="1" fontId="13" fillId="0" borderId="0" xfId="58" applyNumberFormat="1" applyFont="1" applyFill="1" applyBorder="1" applyAlignment="1">
      <alignment horizontal="center" vertical="top"/>
      <protection/>
    </xf>
    <xf numFmtId="1" fontId="13" fillId="0" borderId="0" xfId="58" applyNumberFormat="1" applyFont="1" applyFill="1" applyAlignment="1">
      <alignment horizontal="center" vertical="top"/>
      <protection/>
    </xf>
    <xf numFmtId="1" fontId="12" fillId="0" borderId="10" xfId="58" applyNumberFormat="1" applyFont="1" applyFill="1" applyBorder="1" applyAlignment="1">
      <alignment horizontal="center" vertical="top"/>
      <protection/>
    </xf>
    <xf numFmtId="192" fontId="13" fillId="0" borderId="10" xfId="58" applyNumberFormat="1" applyFont="1" applyFill="1" applyBorder="1" applyAlignment="1">
      <alignment horizontal="center" vertical="center"/>
      <protection/>
    </xf>
    <xf numFmtId="192" fontId="12" fillId="0" borderId="10" xfId="58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1" fontId="12" fillId="0" borderId="0" xfId="58" applyNumberFormat="1" applyFont="1" applyFill="1" applyBorder="1" applyAlignment="1">
      <alignment horizontal="center" vertical="top"/>
      <protection/>
    </xf>
    <xf numFmtId="1" fontId="12" fillId="0" borderId="0" xfId="58" applyNumberFormat="1" applyFont="1" applyFill="1" applyAlignment="1">
      <alignment horizontal="center" vertical="top"/>
      <protection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194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194" fontId="7" fillId="0" borderId="0" xfId="0" applyNumberFormat="1" applyFont="1" applyFill="1" applyAlignment="1">
      <alignment vertical="top"/>
    </xf>
    <xf numFmtId="49" fontId="7" fillId="0" borderId="11" xfId="58" applyNumberFormat="1" applyFont="1" applyFill="1" applyBorder="1" applyAlignment="1">
      <alignment vertical="top" wrapText="1"/>
      <protection/>
    </xf>
    <xf numFmtId="2" fontId="7" fillId="0" borderId="11" xfId="58" applyNumberFormat="1" applyFont="1" applyFill="1" applyBorder="1" applyAlignment="1">
      <alignment vertical="top" wrapText="1"/>
      <protection/>
    </xf>
    <xf numFmtId="2" fontId="7" fillId="0" borderId="11" xfId="58" applyNumberFormat="1" applyFont="1" applyFill="1" applyBorder="1" applyAlignment="1">
      <alignment horizontal="center" vertical="top" wrapText="1"/>
      <protection/>
    </xf>
    <xf numFmtId="0" fontId="7" fillId="0" borderId="0" xfId="58" applyFont="1" applyFill="1" applyAlignment="1">
      <alignment vertical="top"/>
      <protection/>
    </xf>
    <xf numFmtId="49" fontId="7" fillId="0" borderId="0" xfId="58" applyNumberFormat="1" applyFont="1" applyFill="1" applyBorder="1" applyAlignment="1">
      <alignment horizontal="left" vertical="top" wrapText="1"/>
      <protection/>
    </xf>
    <xf numFmtId="2" fontId="7" fillId="0" borderId="0" xfId="58" applyNumberFormat="1" applyFont="1" applyFill="1" applyBorder="1" applyAlignment="1">
      <alignment horizontal="left" vertical="top" wrapText="1"/>
      <protection/>
    </xf>
    <xf numFmtId="2" fontId="7" fillId="0" borderId="0" xfId="58" applyNumberFormat="1" applyFont="1" applyFill="1" applyBorder="1" applyAlignment="1">
      <alignment horizontal="center" vertical="top" wrapText="1"/>
      <protection/>
    </xf>
    <xf numFmtId="0" fontId="7" fillId="0" borderId="0" xfId="58" applyFont="1" applyFill="1" applyBorder="1" applyAlignment="1">
      <alignment horizontal="left" vertical="top"/>
      <protection/>
    </xf>
    <xf numFmtId="0" fontId="7" fillId="0" borderId="0" xfId="58" applyFont="1" applyFill="1" applyAlignment="1">
      <alignment horizontal="left" vertical="top"/>
      <protection/>
    </xf>
    <xf numFmtId="49" fontId="7" fillId="0" borderId="0" xfId="58" applyNumberFormat="1" applyFont="1" applyFill="1" applyBorder="1" applyAlignment="1">
      <alignment vertical="top" wrapText="1"/>
      <protection/>
    </xf>
    <xf numFmtId="0" fontId="6" fillId="0" borderId="0" xfId="58" applyFont="1" applyFill="1" applyBorder="1" applyAlignment="1">
      <alignment horizontal="left" vertical="top" wrapText="1"/>
      <protection/>
    </xf>
    <xf numFmtId="2" fontId="6" fillId="0" borderId="0" xfId="58" applyNumberFormat="1" applyFont="1" applyFill="1" applyBorder="1" applyAlignment="1">
      <alignment vertical="top" wrapText="1"/>
      <protection/>
    </xf>
    <xf numFmtId="0" fontId="7" fillId="0" borderId="0" xfId="58" applyFont="1" applyFill="1" applyBorder="1" applyAlignment="1">
      <alignment vertical="top"/>
      <protection/>
    </xf>
    <xf numFmtId="4" fontId="7" fillId="0" borderId="0" xfId="58" applyNumberFormat="1" applyFont="1" applyFill="1" applyBorder="1" applyAlignment="1">
      <alignment vertical="top"/>
      <protection/>
    </xf>
    <xf numFmtId="192" fontId="7" fillId="0" borderId="0" xfId="58" applyNumberFormat="1" applyFont="1" applyFill="1" applyAlignment="1">
      <alignment vertical="top"/>
      <protection/>
    </xf>
    <xf numFmtId="0" fontId="6" fillId="0" borderId="0" xfId="58" applyFont="1" applyFill="1" applyBorder="1" applyAlignment="1">
      <alignment vertical="top"/>
      <protection/>
    </xf>
    <xf numFmtId="0" fontId="9" fillId="0" borderId="0" xfId="0" applyFont="1" applyAlignment="1">
      <alignment vertical="top" wrapText="1"/>
    </xf>
    <xf numFmtId="2" fontId="14" fillId="0" borderId="0" xfId="58" applyNumberFormat="1" applyFont="1" applyFill="1" applyBorder="1" applyAlignment="1">
      <alignment horizontal="center" vertical="center" wrapText="1"/>
      <protection/>
    </xf>
    <xf numFmtId="192" fontId="7" fillId="0" borderId="0" xfId="58" applyNumberFormat="1" applyFont="1" applyFill="1" applyBorder="1" applyAlignment="1">
      <alignment vertical="top"/>
      <protection/>
    </xf>
    <xf numFmtId="0" fontId="6" fillId="0" borderId="0" xfId="58" applyFont="1" applyFill="1" applyBorder="1" applyAlignment="1">
      <alignment vertical="top" wrapText="1"/>
      <protection/>
    </xf>
    <xf numFmtId="4" fontId="6" fillId="0" borderId="0" xfId="58" applyNumberFormat="1" applyFont="1" applyFill="1" applyAlignment="1">
      <alignment horizontal="justify" vertical="top" wrapText="1"/>
      <protection/>
    </xf>
    <xf numFmtId="4" fontId="6" fillId="0" borderId="0" xfId="58" applyNumberFormat="1" applyFont="1" applyFill="1" applyAlignment="1">
      <alignment vertical="top"/>
      <protection/>
    </xf>
    <xf numFmtId="0" fontId="9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4" fontId="14" fillId="0" borderId="0" xfId="58" applyNumberFormat="1" applyFont="1" applyFill="1" applyBorder="1" applyAlignment="1">
      <alignment horizontal="center" vertical="center" wrapText="1"/>
      <protection/>
    </xf>
    <xf numFmtId="0" fontId="15" fillId="0" borderId="0" xfId="58" applyFont="1" applyFill="1" applyBorder="1" applyAlignment="1">
      <alignment horizontal="left" vertical="top" wrapText="1"/>
      <protection/>
    </xf>
    <xf numFmtId="4" fontId="6" fillId="0" borderId="0" xfId="58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top"/>
    </xf>
    <xf numFmtId="4" fontId="6" fillId="0" borderId="0" xfId="58" applyNumberFormat="1" applyFont="1" applyFill="1" applyBorder="1" applyAlignment="1">
      <alignment horizontal="center" vertical="center"/>
      <protection/>
    </xf>
    <xf numFmtId="49" fontId="6" fillId="0" borderId="0" xfId="58" applyNumberFormat="1" applyFont="1" applyFill="1" applyBorder="1" applyAlignment="1">
      <alignment vertical="top"/>
      <protection/>
    </xf>
    <xf numFmtId="192" fontId="6" fillId="0" borderId="0" xfId="58" applyNumberFormat="1" applyFont="1" applyFill="1" applyBorder="1" applyAlignment="1">
      <alignment vertical="top"/>
      <protection/>
    </xf>
    <xf numFmtId="1" fontId="6" fillId="0" borderId="0" xfId="58" applyNumberFormat="1" applyFont="1" applyFill="1" applyAlignment="1">
      <alignment vertical="top"/>
      <protection/>
    </xf>
    <xf numFmtId="0" fontId="7" fillId="0" borderId="12" xfId="58" applyFont="1" applyFill="1" applyBorder="1" applyAlignment="1">
      <alignment horizontal="center"/>
      <protection/>
    </xf>
    <xf numFmtId="0" fontId="34" fillId="0" borderId="10" xfId="54" applyFont="1" applyBorder="1" applyAlignment="1" quotePrefix="1">
      <alignment horizontal="center" vertical="center" wrapText="1"/>
      <protection/>
    </xf>
    <xf numFmtId="4" fontId="34" fillId="0" borderId="10" xfId="54" applyNumberFormat="1" applyFont="1" applyBorder="1" applyAlignment="1" quotePrefix="1">
      <alignment horizontal="center" vertical="center" wrapText="1"/>
      <protection/>
    </xf>
    <xf numFmtId="4" fontId="34" fillId="0" borderId="10" xfId="54" applyNumberFormat="1" applyFont="1" applyBorder="1" applyAlignment="1" quotePrefix="1">
      <alignment vertical="center" wrapText="1"/>
      <protection/>
    </xf>
    <xf numFmtId="4" fontId="35" fillId="0" borderId="10" xfId="54" applyNumberFormat="1" applyFont="1" applyBorder="1" applyAlignment="1" quotePrefix="1">
      <alignment vertical="center" wrapText="1"/>
      <protection/>
    </xf>
    <xf numFmtId="0" fontId="35" fillId="0" borderId="10" xfId="54" applyFont="1" applyBorder="1" applyAlignment="1" quotePrefix="1">
      <alignment horizontal="center" vertical="center" wrapText="1"/>
      <protection/>
    </xf>
    <xf numFmtId="4" fontId="35" fillId="0" borderId="10" xfId="54" applyNumberFormat="1" applyFont="1" applyBorder="1" applyAlignment="1" quotePrefix="1">
      <alignment horizontal="left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4" fontId="9" fillId="0" borderId="10" xfId="0" applyNumberFormat="1" applyFont="1" applyBorder="1" applyAlignment="1" quotePrefix="1">
      <alignment horizontal="center" vertical="center" wrapText="1"/>
    </xf>
    <xf numFmtId="4" fontId="9" fillId="0" borderId="10" xfId="0" applyNumberFormat="1" applyFont="1" applyBorder="1" applyAlignment="1" quotePrefix="1">
      <alignment vertical="center" wrapText="1"/>
    </xf>
    <xf numFmtId="0" fontId="7" fillId="0" borderId="10" xfId="0" applyFont="1" applyBorder="1" applyAlignment="1" quotePrefix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 wrapText="1"/>
    </xf>
    <xf numFmtId="4" fontId="7" fillId="0" borderId="10" xfId="0" applyNumberFormat="1" applyFont="1" applyBorder="1" applyAlignment="1" quotePrefix="1">
      <alignment vertical="center" wrapText="1"/>
    </xf>
    <xf numFmtId="4" fontId="35" fillId="0" borderId="10" xfId="54" applyNumberFormat="1" applyFont="1" applyBorder="1" applyAlignment="1" quotePrefix="1">
      <alignment horizontal="center" vertical="center" wrapText="1"/>
      <protection/>
    </xf>
    <xf numFmtId="49" fontId="7" fillId="0" borderId="10" xfId="0" applyNumberFormat="1" applyFont="1" applyBorder="1" applyAlignment="1" quotePrefix="1">
      <alignment horizontal="center" vertical="center" wrapText="1"/>
    </xf>
    <xf numFmtId="1" fontId="13" fillId="0" borderId="10" xfId="58" applyNumberFormat="1" applyFont="1" applyFill="1" applyBorder="1" applyAlignment="1">
      <alignment horizontal="center" vertical="center"/>
      <protection/>
    </xf>
    <xf numFmtId="1" fontId="7" fillId="0" borderId="10" xfId="58" applyNumberFormat="1" applyFont="1" applyFill="1" applyBorder="1" applyAlignment="1">
      <alignment horizontal="center" vertical="top"/>
      <protection/>
    </xf>
    <xf numFmtId="1" fontId="12" fillId="0" borderId="10" xfId="58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" fontId="7" fillId="0" borderId="10" xfId="58" applyNumberFormat="1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/>
      <protection/>
    </xf>
    <xf numFmtId="4" fontId="6" fillId="0" borderId="10" xfId="58" applyNumberFormat="1" applyFont="1" applyFill="1" applyBorder="1" applyAlignment="1">
      <alignment vertical="top"/>
      <protection/>
    </xf>
    <xf numFmtId="0" fontId="6" fillId="0" borderId="10" xfId="58" applyFont="1" applyFill="1" applyBorder="1" applyAlignment="1">
      <alignment vertical="top"/>
      <protection/>
    </xf>
    <xf numFmtId="192" fontId="7" fillId="0" borderId="0" xfId="0" applyNumberFormat="1" applyFont="1" applyFill="1" applyAlignment="1">
      <alignment vertical="top"/>
    </xf>
    <xf numFmtId="49" fontId="7" fillId="0" borderId="10" xfId="58" applyNumberFormat="1" applyFont="1" applyFill="1" applyBorder="1" applyAlignment="1">
      <alignment horizontal="center" vertical="top"/>
      <protection/>
    </xf>
    <xf numFmtId="3" fontId="7" fillId="0" borderId="10" xfId="58" applyNumberFormat="1" applyFont="1" applyFill="1" applyBorder="1" applyAlignment="1">
      <alignment horizontal="center" vertical="top"/>
      <protection/>
    </xf>
    <xf numFmtId="192" fontId="7" fillId="0" borderId="0" xfId="0" applyNumberFormat="1" applyFont="1" applyFill="1" applyAlignment="1">
      <alignment horizontal="left" vertical="top"/>
    </xf>
    <xf numFmtId="0" fontId="7" fillId="0" borderId="0" xfId="58" applyFont="1" applyFill="1" applyAlignment="1">
      <alignment horizontal="center" vertical="top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center" vertical="top" wrapText="1"/>
      <protection/>
    </xf>
    <xf numFmtId="0" fontId="11" fillId="0" borderId="10" xfId="0" applyFont="1" applyFill="1" applyBorder="1" applyAlignment="1">
      <alignment horizontal="center" vertical="top" wrapText="1"/>
    </xf>
    <xf numFmtId="192" fontId="7" fillId="0" borderId="10" xfId="58" applyNumberFormat="1" applyFont="1" applyFill="1" applyBorder="1" applyAlignment="1">
      <alignment horizontal="center" vertical="top" wrapText="1"/>
      <protection/>
    </xf>
    <xf numFmtId="0" fontId="6" fillId="0" borderId="10" xfId="58" applyFont="1" applyFill="1" applyBorder="1" applyAlignment="1">
      <alignment horizontal="center" vertical="top" wrapText="1"/>
      <protection/>
    </xf>
    <xf numFmtId="0" fontId="8" fillId="0" borderId="10" xfId="58" applyFont="1" applyFill="1" applyBorder="1" applyAlignment="1">
      <alignment horizontal="center" vertical="top" wrapText="1"/>
      <protection/>
    </xf>
    <xf numFmtId="0" fontId="6" fillId="0" borderId="0" xfId="58" applyFont="1" applyFill="1" applyBorder="1" applyAlignment="1">
      <alignment horizontal="left" vertical="top" wrapText="1"/>
      <protection/>
    </xf>
    <xf numFmtId="0" fontId="15" fillId="0" borderId="0" xfId="58" applyFont="1" applyFill="1" applyBorder="1" applyAlignment="1">
      <alignment horizontal="center" vertical="top" wrapText="1"/>
      <protection/>
    </xf>
    <xf numFmtId="49" fontId="10" fillId="0" borderId="10" xfId="58" applyNumberFormat="1" applyFont="1" applyFill="1" applyBorder="1" applyAlignment="1">
      <alignment horizontal="center" vertical="top" wrapText="1"/>
      <protection/>
    </xf>
    <xf numFmtId="192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49" fontId="7" fillId="0" borderId="11" xfId="58" applyNumberFormat="1" applyFont="1" applyFill="1" applyBorder="1" applyAlignment="1">
      <alignment horizontal="left" vertical="top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_Додаток перерозподил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\&#1054;&#1073;&#1097;&#1072;&#1103;\&#1050;&#1086;&#1087;&#1080;&#1103;%20&#1089;&#1077;&#1089;&#1110;&#1103;%2026.05\Documents%20and%20Settings\user\&#1044;&#1054;&#1050;&#1059;&#1052;&#1045;&#1053;&#1058;&#1048;\&#1044;&#1083;&#1103;%20&#1089;&#1077;&#1083;&#1100;&#1088;&#1072;&#1076;\&#1058;&#1080;&#1087;&#1086;&#1074;&#1077;%20&#1088;&#1080;&#1096;&#1077;&#1085;&#1085;&#1103;\&#1076;&#1086;&#1076;&#1072;&#1090;&#1082;&#1080;%20&#1082;&#1074;&#1080;&#1090;&#1077;&#1085;&#1100;%20&#1076;&#1086;%20&#1087;&#1086;&#1103;&#1089;&#1085;&#110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путати"/>
      <sheetName val="розшифровка"/>
      <sheetName val="розшифровка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tabSelected="1" view="pageBreakPreview" zoomScale="6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C98" sqref="C98:I98"/>
    </sheetView>
  </sheetViews>
  <sheetFormatPr defaultColWidth="11.375" defaultRowHeight="12.75"/>
  <cols>
    <col min="1" max="1" width="12.25390625" style="1" customWidth="1"/>
    <col min="2" max="2" width="17.25390625" style="1" customWidth="1"/>
    <col min="3" max="3" width="12.25390625" style="2" customWidth="1"/>
    <col min="4" max="4" width="49.75390625" style="1" customWidth="1"/>
    <col min="5" max="5" width="74.375" style="3" customWidth="1"/>
    <col min="6" max="6" width="18.75390625" style="4" customWidth="1"/>
    <col min="7" max="7" width="16.25390625" style="4" customWidth="1"/>
    <col min="8" max="8" width="17.00390625" style="4" bestFit="1" customWidth="1"/>
    <col min="9" max="9" width="18.75390625" style="4" customWidth="1"/>
    <col min="10" max="10" width="25.375" style="44" customWidth="1"/>
    <col min="11" max="11" width="20.375" style="6" customWidth="1"/>
    <col min="12" max="12" width="33.00390625" style="1" customWidth="1"/>
    <col min="13" max="13" width="19.375" style="1" bestFit="1" customWidth="1"/>
    <col min="14" max="14" width="20.25390625" style="1" bestFit="1" customWidth="1"/>
    <col min="15" max="15" width="11.375" style="1" customWidth="1"/>
    <col min="16" max="16" width="18.00390625" style="1" bestFit="1" customWidth="1"/>
    <col min="17" max="16384" width="11.375" style="1" customWidth="1"/>
  </cols>
  <sheetData>
    <row r="1" ht="18.75">
      <c r="I1" s="5" t="s">
        <v>49</v>
      </c>
    </row>
    <row r="2" spans="9:11" ht="18" customHeight="1">
      <c r="I2" s="5" t="s">
        <v>48</v>
      </c>
      <c r="J2" s="5"/>
      <c r="K2" s="5"/>
    </row>
    <row r="3" spans="9:11" ht="18.75">
      <c r="I3" s="91" t="s">
        <v>120</v>
      </c>
      <c r="J3" s="91"/>
      <c r="K3" s="5" t="s">
        <v>50</v>
      </c>
    </row>
    <row r="4" spans="1:11" ht="18.75">
      <c r="A4" s="92" t="s">
        <v>3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8.75">
      <c r="A5" s="92" t="s">
        <v>119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2:11" ht="21" customHeight="1">
      <c r="B6" s="63">
        <v>14512000000</v>
      </c>
      <c r="I6" s="58"/>
      <c r="J6" s="58"/>
      <c r="K6" s="58"/>
    </row>
    <row r="7" spans="2:11" ht="18.75">
      <c r="B7" s="7" t="s">
        <v>32</v>
      </c>
      <c r="C7" s="8"/>
      <c r="D7" s="8"/>
      <c r="E7" s="8"/>
      <c r="F7" s="1"/>
      <c r="G7" s="8"/>
      <c r="H7" s="8"/>
      <c r="I7" s="8"/>
      <c r="J7" s="8"/>
      <c r="K7" s="8"/>
    </row>
    <row r="8" spans="1:13" s="10" customFormat="1" ht="17.25" customHeight="1">
      <c r="A8" s="94" t="s">
        <v>12</v>
      </c>
      <c r="B8" s="94" t="s">
        <v>13</v>
      </c>
      <c r="C8" s="101" t="s">
        <v>14</v>
      </c>
      <c r="D8" s="98" t="s">
        <v>16</v>
      </c>
      <c r="E8" s="97" t="s">
        <v>0</v>
      </c>
      <c r="F8" s="96" t="s">
        <v>6</v>
      </c>
      <c r="G8" s="96" t="s">
        <v>1</v>
      </c>
      <c r="H8" s="96"/>
      <c r="I8" s="96" t="s">
        <v>9</v>
      </c>
      <c r="J8" s="96" t="s">
        <v>2</v>
      </c>
      <c r="K8" s="93" t="s">
        <v>4</v>
      </c>
      <c r="L8" s="9"/>
      <c r="M8" s="9"/>
    </row>
    <row r="9" spans="1:13" s="10" customFormat="1" ht="86.25" customHeight="1">
      <c r="A9" s="94"/>
      <c r="B9" s="95"/>
      <c r="C9" s="101"/>
      <c r="D9" s="98"/>
      <c r="E9" s="97"/>
      <c r="F9" s="96"/>
      <c r="G9" s="11" t="s">
        <v>7</v>
      </c>
      <c r="H9" s="11" t="s">
        <v>8</v>
      </c>
      <c r="I9" s="102"/>
      <c r="J9" s="96"/>
      <c r="K9" s="93"/>
      <c r="L9" s="48"/>
      <c r="M9" s="9"/>
    </row>
    <row r="10" spans="1:13" s="14" customFormat="1" ht="18.75">
      <c r="A10" s="80">
        <v>1</v>
      </c>
      <c r="B10" s="89" t="s">
        <v>142</v>
      </c>
      <c r="C10" s="80">
        <v>3</v>
      </c>
      <c r="D10" s="89" t="s">
        <v>143</v>
      </c>
      <c r="E10" s="8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13"/>
      <c r="M10" s="13"/>
    </row>
    <row r="11" spans="1:13" s="14" customFormat="1" ht="19.5">
      <c r="A11" s="12"/>
      <c r="B11" s="15"/>
      <c r="C11" s="12"/>
      <c r="D11" s="80" t="s">
        <v>5</v>
      </c>
      <c r="E11" s="80"/>
      <c r="F11" s="16"/>
      <c r="G11" s="16"/>
      <c r="H11" s="16"/>
      <c r="I11" s="16"/>
      <c r="J11" s="17"/>
      <c r="K11" s="79"/>
      <c r="L11" s="13"/>
      <c r="M11" s="13"/>
    </row>
    <row r="12" spans="1:13" s="21" customFormat="1" ht="19.5">
      <c r="A12" s="68" t="s">
        <v>41</v>
      </c>
      <c r="B12" s="64"/>
      <c r="C12" s="65"/>
      <c r="D12" s="69" t="s">
        <v>52</v>
      </c>
      <c r="E12" s="18"/>
      <c r="F12" s="19"/>
      <c r="G12" s="19"/>
      <c r="H12" s="19"/>
      <c r="I12" s="19"/>
      <c r="J12" s="19"/>
      <c r="K12" s="79"/>
      <c r="L12" s="13"/>
      <c r="M12" s="20"/>
    </row>
    <row r="13" spans="1:13" s="21" customFormat="1" ht="105" customHeight="1">
      <c r="A13" s="74" t="s">
        <v>54</v>
      </c>
      <c r="B13" s="74" t="s">
        <v>55</v>
      </c>
      <c r="C13" s="75" t="s">
        <v>15</v>
      </c>
      <c r="D13" s="76" t="s">
        <v>56</v>
      </c>
      <c r="E13" s="22"/>
      <c r="F13" s="70">
        <f>SUM(F14:F16)</f>
        <v>279000</v>
      </c>
      <c r="G13" s="70">
        <f>SUM(G14:G16)</f>
        <v>0</v>
      </c>
      <c r="H13" s="70">
        <f>SUM(H14:H16)</f>
        <v>0</v>
      </c>
      <c r="I13" s="70">
        <f>SUM(I14:I16)</f>
        <v>0</v>
      </c>
      <c r="J13" s="70">
        <f>SUM(J14:J16)</f>
        <v>279000</v>
      </c>
      <c r="K13" s="81" t="s">
        <v>38</v>
      </c>
      <c r="L13" s="20"/>
      <c r="M13" s="20"/>
    </row>
    <row r="14" spans="1:13" s="21" customFormat="1" ht="19.5">
      <c r="A14" s="71"/>
      <c r="B14" s="71"/>
      <c r="C14" s="72"/>
      <c r="D14" s="73"/>
      <c r="E14" s="18" t="s">
        <v>57</v>
      </c>
      <c r="F14" s="19">
        <v>30000</v>
      </c>
      <c r="G14" s="19"/>
      <c r="H14" s="19"/>
      <c r="I14" s="19"/>
      <c r="J14" s="19">
        <f>F14+I14</f>
        <v>30000</v>
      </c>
      <c r="K14" s="79"/>
      <c r="L14" s="13"/>
      <c r="M14" s="20"/>
    </row>
    <row r="15" spans="1:13" s="21" customFormat="1" ht="39" customHeight="1">
      <c r="A15" s="71"/>
      <c r="B15" s="71"/>
      <c r="C15" s="72"/>
      <c r="D15" s="73"/>
      <c r="E15" s="18" t="s">
        <v>58</v>
      </c>
      <c r="F15" s="19">
        <v>199000</v>
      </c>
      <c r="G15" s="19"/>
      <c r="H15" s="19"/>
      <c r="I15" s="19"/>
      <c r="J15" s="19">
        <f>F15+I15</f>
        <v>199000</v>
      </c>
      <c r="K15" s="79"/>
      <c r="L15" s="13"/>
      <c r="M15" s="20"/>
    </row>
    <row r="16" spans="1:13" s="21" customFormat="1" ht="19.5">
      <c r="A16" s="71"/>
      <c r="B16" s="71"/>
      <c r="C16" s="72"/>
      <c r="D16" s="73"/>
      <c r="E16" s="18" t="s">
        <v>60</v>
      </c>
      <c r="F16" s="19">
        <v>50000</v>
      </c>
      <c r="G16" s="19"/>
      <c r="H16" s="19"/>
      <c r="I16" s="19"/>
      <c r="J16" s="19">
        <f>F16+I16</f>
        <v>50000</v>
      </c>
      <c r="K16" s="79"/>
      <c r="L16" s="13"/>
      <c r="M16" s="20"/>
    </row>
    <row r="17" spans="1:13" s="21" customFormat="1" ht="42" customHeight="1">
      <c r="A17" s="74" t="s">
        <v>33</v>
      </c>
      <c r="B17" s="74" t="s">
        <v>34</v>
      </c>
      <c r="C17" s="75" t="s">
        <v>35</v>
      </c>
      <c r="D17" s="76" t="s">
        <v>59</v>
      </c>
      <c r="E17" s="22"/>
      <c r="F17" s="70">
        <f>SUM(F18:F27)</f>
        <v>833410</v>
      </c>
      <c r="G17" s="70"/>
      <c r="H17" s="70"/>
      <c r="I17" s="70"/>
      <c r="J17" s="70">
        <f>SUM(J18:J27)</f>
        <v>833410</v>
      </c>
      <c r="K17" s="81" t="s">
        <v>38</v>
      </c>
      <c r="L17" s="20"/>
      <c r="M17" s="20"/>
    </row>
    <row r="18" spans="1:13" s="21" customFormat="1" ht="37.5">
      <c r="A18" s="71"/>
      <c r="B18" s="71"/>
      <c r="C18" s="72"/>
      <c r="D18" s="73"/>
      <c r="E18" s="18" t="s">
        <v>61</v>
      </c>
      <c r="F18" s="19">
        <f>202960+44650</f>
        <v>247610</v>
      </c>
      <c r="G18" s="19"/>
      <c r="H18" s="19"/>
      <c r="I18" s="19"/>
      <c r="J18" s="19">
        <f aca="true" t="shared" si="0" ref="J18:J28">F18+I18</f>
        <v>247610</v>
      </c>
      <c r="K18" s="79"/>
      <c r="L18" s="20"/>
      <c r="M18" s="20"/>
    </row>
    <row r="19" spans="1:13" s="21" customFormat="1" ht="19.5">
      <c r="A19" s="71"/>
      <c r="B19" s="71"/>
      <c r="C19" s="72"/>
      <c r="D19" s="73"/>
      <c r="E19" s="18" t="s">
        <v>62</v>
      </c>
      <c r="F19" s="19">
        <v>30000</v>
      </c>
      <c r="G19" s="19"/>
      <c r="H19" s="19"/>
      <c r="I19" s="19"/>
      <c r="J19" s="19">
        <f t="shared" si="0"/>
        <v>30000</v>
      </c>
      <c r="K19" s="79"/>
      <c r="L19" s="20"/>
      <c r="M19" s="20"/>
    </row>
    <row r="20" spans="1:13" s="21" customFormat="1" ht="58.5" customHeight="1">
      <c r="A20" s="71"/>
      <c r="B20" s="71"/>
      <c r="C20" s="72"/>
      <c r="D20" s="73"/>
      <c r="E20" s="18" t="s">
        <v>63</v>
      </c>
      <c r="F20" s="19">
        <v>23800</v>
      </c>
      <c r="G20" s="19"/>
      <c r="H20" s="19"/>
      <c r="I20" s="19"/>
      <c r="J20" s="19">
        <f t="shared" si="0"/>
        <v>23800</v>
      </c>
      <c r="K20" s="79"/>
      <c r="L20" s="20"/>
      <c r="M20" s="20"/>
    </row>
    <row r="21" spans="1:13" s="21" customFormat="1" ht="42" customHeight="1">
      <c r="A21" s="71"/>
      <c r="B21" s="71"/>
      <c r="C21" s="72"/>
      <c r="D21" s="73"/>
      <c r="E21" s="18" t="s">
        <v>129</v>
      </c>
      <c r="F21" s="19">
        <v>145000</v>
      </c>
      <c r="G21" s="19"/>
      <c r="H21" s="19"/>
      <c r="I21" s="19"/>
      <c r="J21" s="19">
        <f t="shared" si="0"/>
        <v>145000</v>
      </c>
      <c r="K21" s="79"/>
      <c r="L21" s="20"/>
      <c r="M21" s="20"/>
    </row>
    <row r="22" spans="1:13" s="21" customFormat="1" ht="31.5" customHeight="1">
      <c r="A22" s="71"/>
      <c r="B22" s="71"/>
      <c r="C22" s="72"/>
      <c r="D22" s="73"/>
      <c r="E22" s="18" t="s">
        <v>130</v>
      </c>
      <c r="F22" s="19">
        <v>10000</v>
      </c>
      <c r="G22" s="19"/>
      <c r="H22" s="19"/>
      <c r="I22" s="19"/>
      <c r="J22" s="19">
        <f t="shared" si="0"/>
        <v>10000</v>
      </c>
      <c r="K22" s="79"/>
      <c r="L22" s="20"/>
      <c r="M22" s="20"/>
    </row>
    <row r="23" spans="1:13" s="21" customFormat="1" ht="37.5" customHeight="1">
      <c r="A23" s="71"/>
      <c r="B23" s="71"/>
      <c r="C23" s="72"/>
      <c r="D23" s="73"/>
      <c r="E23" s="18" t="s">
        <v>131</v>
      </c>
      <c r="F23" s="19">
        <v>35000</v>
      </c>
      <c r="G23" s="19"/>
      <c r="H23" s="19"/>
      <c r="I23" s="19"/>
      <c r="J23" s="19">
        <f t="shared" si="0"/>
        <v>35000</v>
      </c>
      <c r="K23" s="79"/>
      <c r="L23" s="20"/>
      <c r="M23" s="20"/>
    </row>
    <row r="24" spans="1:13" s="21" customFormat="1" ht="27.75" customHeight="1">
      <c r="A24" s="71"/>
      <c r="B24" s="71"/>
      <c r="C24" s="72"/>
      <c r="D24" s="73"/>
      <c r="E24" s="18" t="s">
        <v>132</v>
      </c>
      <c r="F24" s="19">
        <v>45000</v>
      </c>
      <c r="G24" s="19"/>
      <c r="H24" s="19"/>
      <c r="I24" s="19"/>
      <c r="J24" s="19">
        <f t="shared" si="0"/>
        <v>45000</v>
      </c>
      <c r="K24" s="79"/>
      <c r="L24" s="20"/>
      <c r="M24" s="20"/>
    </row>
    <row r="25" spans="1:13" s="21" customFormat="1" ht="47.25" customHeight="1">
      <c r="A25" s="71"/>
      <c r="B25" s="71"/>
      <c r="C25" s="72"/>
      <c r="D25" s="73"/>
      <c r="E25" s="18" t="s">
        <v>133</v>
      </c>
      <c r="F25" s="19">
        <v>90000</v>
      </c>
      <c r="G25" s="19"/>
      <c r="H25" s="19"/>
      <c r="I25" s="19"/>
      <c r="J25" s="19">
        <f t="shared" si="0"/>
        <v>90000</v>
      </c>
      <c r="K25" s="79"/>
      <c r="L25" s="20"/>
      <c r="M25" s="20"/>
    </row>
    <row r="26" spans="1:13" s="21" customFormat="1" ht="35.25" customHeight="1">
      <c r="A26" s="71"/>
      <c r="B26" s="71"/>
      <c r="C26" s="72"/>
      <c r="D26" s="73"/>
      <c r="E26" s="18" t="s">
        <v>134</v>
      </c>
      <c r="F26" s="19">
        <v>197000</v>
      </c>
      <c r="G26" s="19"/>
      <c r="H26" s="19"/>
      <c r="I26" s="19"/>
      <c r="J26" s="19">
        <f t="shared" si="0"/>
        <v>197000</v>
      </c>
      <c r="K26" s="79"/>
      <c r="L26" s="20"/>
      <c r="M26" s="20"/>
    </row>
    <row r="27" spans="1:13" s="21" customFormat="1" ht="44.25" customHeight="1">
      <c r="A27" s="71"/>
      <c r="B27" s="71"/>
      <c r="C27" s="72"/>
      <c r="D27" s="73"/>
      <c r="E27" s="18" t="s">
        <v>135</v>
      </c>
      <c r="F27" s="19">
        <v>10000</v>
      </c>
      <c r="G27" s="19"/>
      <c r="H27" s="19"/>
      <c r="I27" s="19"/>
      <c r="J27" s="19">
        <f t="shared" si="0"/>
        <v>10000</v>
      </c>
      <c r="K27" s="79"/>
      <c r="L27" s="20"/>
      <c r="M27" s="20"/>
    </row>
    <row r="28" spans="1:13" s="21" customFormat="1" ht="46.5" customHeight="1">
      <c r="A28" s="74" t="s">
        <v>64</v>
      </c>
      <c r="B28" s="74" t="s">
        <v>65</v>
      </c>
      <c r="C28" s="75" t="s">
        <v>18</v>
      </c>
      <c r="D28" s="76" t="s">
        <v>66</v>
      </c>
      <c r="E28" s="18" t="s">
        <v>67</v>
      </c>
      <c r="F28" s="70">
        <v>500000</v>
      </c>
      <c r="G28" s="70"/>
      <c r="H28" s="70"/>
      <c r="I28" s="70"/>
      <c r="J28" s="70">
        <f t="shared" si="0"/>
        <v>500000</v>
      </c>
      <c r="K28" s="81" t="s">
        <v>38</v>
      </c>
      <c r="L28" s="20"/>
      <c r="M28" s="20"/>
    </row>
    <row r="29" spans="1:13" s="21" customFormat="1" ht="84.75" customHeight="1">
      <c r="A29" s="74" t="s">
        <v>68</v>
      </c>
      <c r="B29" s="74" t="s">
        <v>37</v>
      </c>
      <c r="C29" s="75" t="s">
        <v>18</v>
      </c>
      <c r="D29" s="76" t="s">
        <v>69</v>
      </c>
      <c r="E29" s="22"/>
      <c r="F29" s="70">
        <f>SUM(F30:F35)</f>
        <v>3083750</v>
      </c>
      <c r="G29" s="70">
        <f>SUM(G30:G35)</f>
        <v>0</v>
      </c>
      <c r="H29" s="70">
        <f>SUM(H30:H35)</f>
        <v>0</v>
      </c>
      <c r="I29" s="70">
        <f>SUM(I30:I35)</f>
        <v>0</v>
      </c>
      <c r="J29" s="70">
        <f>SUM(J30:J35)</f>
        <v>3083750</v>
      </c>
      <c r="K29" s="81" t="s">
        <v>38</v>
      </c>
      <c r="L29" s="20"/>
      <c r="M29" s="20"/>
    </row>
    <row r="30" spans="1:13" s="21" customFormat="1" ht="24" customHeight="1">
      <c r="A30" s="71"/>
      <c r="B30" s="71"/>
      <c r="C30" s="72"/>
      <c r="D30" s="73"/>
      <c r="E30" s="18" t="s">
        <v>70</v>
      </c>
      <c r="F30" s="19">
        <v>1160240</v>
      </c>
      <c r="G30" s="19"/>
      <c r="H30" s="19"/>
      <c r="I30" s="19"/>
      <c r="J30" s="19">
        <f aca="true" t="shared" si="1" ref="J30:J38">F30+I30</f>
        <v>1160240</v>
      </c>
      <c r="K30" s="79"/>
      <c r="L30" s="13"/>
      <c r="M30" s="20"/>
    </row>
    <row r="31" spans="1:13" s="21" customFormat="1" ht="30" customHeight="1">
      <c r="A31" s="71"/>
      <c r="B31" s="71"/>
      <c r="C31" s="72"/>
      <c r="D31" s="73"/>
      <c r="E31" s="18" t="s">
        <v>71</v>
      </c>
      <c r="F31" s="19">
        <v>1692510</v>
      </c>
      <c r="G31" s="19"/>
      <c r="H31" s="19"/>
      <c r="I31" s="19"/>
      <c r="J31" s="19">
        <f t="shared" si="1"/>
        <v>1692510</v>
      </c>
      <c r="K31" s="79"/>
      <c r="L31" s="13"/>
      <c r="M31" s="20"/>
    </row>
    <row r="32" spans="1:13" s="21" customFormat="1" ht="30.75" customHeight="1">
      <c r="A32" s="71"/>
      <c r="B32" s="71"/>
      <c r="C32" s="72"/>
      <c r="D32" s="73"/>
      <c r="E32" s="18" t="s">
        <v>127</v>
      </c>
      <c r="F32" s="19">
        <f>6500</f>
        <v>6500</v>
      </c>
      <c r="G32" s="19"/>
      <c r="H32" s="19"/>
      <c r="I32" s="19"/>
      <c r="J32" s="19">
        <f t="shared" si="1"/>
        <v>6500</v>
      </c>
      <c r="K32" s="79"/>
      <c r="L32" s="13"/>
      <c r="M32" s="20"/>
    </row>
    <row r="33" spans="1:13" s="21" customFormat="1" ht="24.75" customHeight="1">
      <c r="A33" s="71"/>
      <c r="B33" s="71"/>
      <c r="C33" s="72"/>
      <c r="D33" s="73"/>
      <c r="E33" s="18" t="s">
        <v>128</v>
      </c>
      <c r="F33" s="19">
        <v>161000</v>
      </c>
      <c r="G33" s="19"/>
      <c r="H33" s="19"/>
      <c r="I33" s="19"/>
      <c r="J33" s="19">
        <f t="shared" si="1"/>
        <v>161000</v>
      </c>
      <c r="K33" s="79"/>
      <c r="L33" s="13"/>
      <c r="M33" s="20"/>
    </row>
    <row r="34" spans="1:13" s="21" customFormat="1" ht="26.25" customHeight="1">
      <c r="A34" s="71"/>
      <c r="B34" s="71"/>
      <c r="C34" s="72"/>
      <c r="D34" s="73"/>
      <c r="E34" s="18" t="s">
        <v>72</v>
      </c>
      <c r="F34" s="19">
        <v>25000</v>
      </c>
      <c r="G34" s="19"/>
      <c r="H34" s="19"/>
      <c r="I34" s="19"/>
      <c r="J34" s="19">
        <f t="shared" si="1"/>
        <v>25000</v>
      </c>
      <c r="K34" s="79"/>
      <c r="L34" s="13"/>
      <c r="M34" s="20"/>
    </row>
    <row r="35" spans="1:13" s="21" customFormat="1" ht="59.25" customHeight="1">
      <c r="A35" s="71"/>
      <c r="B35" s="71"/>
      <c r="C35" s="72"/>
      <c r="D35" s="73"/>
      <c r="E35" s="18" t="s">
        <v>73</v>
      </c>
      <c r="F35" s="19">
        <f>12000+11500+6000+9000</f>
        <v>38500</v>
      </c>
      <c r="G35" s="19"/>
      <c r="H35" s="19"/>
      <c r="I35" s="19"/>
      <c r="J35" s="19">
        <f t="shared" si="1"/>
        <v>38500</v>
      </c>
      <c r="K35" s="79"/>
      <c r="L35" s="13"/>
      <c r="M35" s="20"/>
    </row>
    <row r="36" spans="1:13" s="21" customFormat="1" ht="55.5" customHeight="1">
      <c r="A36" s="74" t="s">
        <v>75</v>
      </c>
      <c r="B36" s="74">
        <v>7130</v>
      </c>
      <c r="C36" s="75" t="s">
        <v>76</v>
      </c>
      <c r="D36" s="76" t="s">
        <v>74</v>
      </c>
      <c r="E36" s="18" t="s">
        <v>77</v>
      </c>
      <c r="F36" s="70"/>
      <c r="G36" s="70"/>
      <c r="H36" s="70"/>
      <c r="I36" s="70">
        <v>280000</v>
      </c>
      <c r="J36" s="70">
        <f t="shared" si="1"/>
        <v>280000</v>
      </c>
      <c r="K36" s="81" t="s">
        <v>38</v>
      </c>
      <c r="L36" s="20"/>
      <c r="M36" s="20"/>
    </row>
    <row r="37" spans="1:13" s="21" customFormat="1" ht="63" customHeight="1">
      <c r="A37" s="74" t="s">
        <v>21</v>
      </c>
      <c r="B37" s="74" t="s">
        <v>22</v>
      </c>
      <c r="C37" s="78" t="s">
        <v>23</v>
      </c>
      <c r="D37" s="76" t="s">
        <v>24</v>
      </c>
      <c r="E37" s="18" t="s">
        <v>102</v>
      </c>
      <c r="F37" s="70"/>
      <c r="G37" s="70"/>
      <c r="H37" s="70"/>
      <c r="I37" s="70">
        <v>-699332</v>
      </c>
      <c r="J37" s="70">
        <f t="shared" si="1"/>
        <v>-699332</v>
      </c>
      <c r="K37" s="81" t="s">
        <v>10</v>
      </c>
      <c r="L37" s="20"/>
      <c r="M37" s="20"/>
    </row>
    <row r="38" spans="1:13" s="21" customFormat="1" ht="79.5" customHeight="1">
      <c r="A38" s="74">
        <v>117350</v>
      </c>
      <c r="B38" s="74">
        <v>7350</v>
      </c>
      <c r="C38" s="78" t="s">
        <v>30</v>
      </c>
      <c r="D38" s="76" t="s">
        <v>103</v>
      </c>
      <c r="E38" s="18" t="s">
        <v>102</v>
      </c>
      <c r="F38" s="70"/>
      <c r="G38" s="70"/>
      <c r="H38" s="70"/>
      <c r="I38" s="70">
        <v>699332</v>
      </c>
      <c r="J38" s="70">
        <f t="shared" si="1"/>
        <v>699332</v>
      </c>
      <c r="K38" s="81" t="s">
        <v>10</v>
      </c>
      <c r="L38" s="20"/>
      <c r="M38" s="20"/>
    </row>
    <row r="39" spans="1:13" s="21" customFormat="1" ht="79.5" customHeight="1">
      <c r="A39" s="74">
        <v>119800</v>
      </c>
      <c r="B39" s="74" t="s">
        <v>121</v>
      </c>
      <c r="C39" s="78" t="s">
        <v>20</v>
      </c>
      <c r="D39" s="76" t="s">
        <v>122</v>
      </c>
      <c r="E39" s="18"/>
      <c r="F39" s="70">
        <f>F40</f>
        <v>50000</v>
      </c>
      <c r="G39" s="70"/>
      <c r="H39" s="70"/>
      <c r="I39" s="70"/>
      <c r="J39" s="70">
        <f>J40</f>
        <v>50000</v>
      </c>
      <c r="K39" s="81" t="s">
        <v>38</v>
      </c>
      <c r="L39" s="20"/>
      <c r="M39" s="20"/>
    </row>
    <row r="40" spans="1:13" s="21" customFormat="1" ht="36" customHeight="1">
      <c r="A40" s="74"/>
      <c r="B40" s="74"/>
      <c r="C40" s="78"/>
      <c r="D40" s="76"/>
      <c r="E40" s="18" t="s">
        <v>123</v>
      </c>
      <c r="F40" s="19">
        <v>50000</v>
      </c>
      <c r="G40" s="19"/>
      <c r="H40" s="19"/>
      <c r="I40" s="19"/>
      <c r="J40" s="19">
        <f>F40+I40</f>
        <v>50000</v>
      </c>
      <c r="K40" s="81"/>
      <c r="L40" s="20"/>
      <c r="M40" s="20"/>
    </row>
    <row r="41" spans="1:13" s="27" customFormat="1" ht="18" customHeight="1">
      <c r="A41" s="28"/>
      <c r="B41" s="28"/>
      <c r="C41" s="23"/>
      <c r="D41" s="82" t="s">
        <v>51</v>
      </c>
      <c r="E41" s="83"/>
      <c r="F41" s="24">
        <f>F13+F17+F28+F29+F36+F37+F38+F39</f>
        <v>4746160</v>
      </c>
      <c r="G41" s="24">
        <f>G13+G17+G28+G29+G36+G37+G38+G39</f>
        <v>0</v>
      </c>
      <c r="H41" s="24">
        <f>H13+H17+H28+H29+H36+H37+H38+H39</f>
        <v>0</v>
      </c>
      <c r="I41" s="24">
        <f>I13+I17+I28+I29+I36+I37+I38+I39</f>
        <v>280000</v>
      </c>
      <c r="J41" s="24">
        <f>J13+J17+J28+J29+J36+J37+J38+J39</f>
        <v>5026160</v>
      </c>
      <c r="K41" s="79"/>
      <c r="L41" s="25">
        <f>F41+I41</f>
        <v>5026160</v>
      </c>
      <c r="M41" s="26"/>
    </row>
    <row r="42" spans="1:13" s="21" customFormat="1" ht="57" customHeight="1">
      <c r="A42" s="68" t="s">
        <v>78</v>
      </c>
      <c r="B42" s="64"/>
      <c r="C42" s="65"/>
      <c r="D42" s="69" t="s">
        <v>79</v>
      </c>
      <c r="E42" s="18"/>
      <c r="F42" s="19"/>
      <c r="G42" s="19"/>
      <c r="H42" s="19"/>
      <c r="I42" s="19"/>
      <c r="J42" s="19"/>
      <c r="K42" s="79"/>
      <c r="L42" s="13"/>
      <c r="M42" s="20"/>
    </row>
    <row r="43" spans="1:13" s="21" customFormat="1" ht="52.5" customHeight="1">
      <c r="A43" s="74" t="s">
        <v>26</v>
      </c>
      <c r="B43" s="74" t="s">
        <v>17</v>
      </c>
      <c r="C43" s="75" t="s">
        <v>27</v>
      </c>
      <c r="D43" s="76" t="s">
        <v>28</v>
      </c>
      <c r="E43" s="18" t="s">
        <v>80</v>
      </c>
      <c r="F43" s="70">
        <v>22776</v>
      </c>
      <c r="G43" s="70"/>
      <c r="H43" s="70"/>
      <c r="I43" s="70"/>
      <c r="J43" s="70">
        <f>F43+I43</f>
        <v>22776</v>
      </c>
      <c r="K43" s="81" t="s">
        <v>38</v>
      </c>
      <c r="L43" s="20"/>
      <c r="M43" s="20"/>
    </row>
    <row r="44" spans="1:13" s="21" customFormat="1" ht="52.5" customHeight="1">
      <c r="A44" s="74" t="s">
        <v>81</v>
      </c>
      <c r="B44" s="74">
        <v>1021</v>
      </c>
      <c r="C44" s="75" t="s">
        <v>29</v>
      </c>
      <c r="D44" s="76" t="s">
        <v>82</v>
      </c>
      <c r="E44" s="18"/>
      <c r="F44" s="70">
        <f>SUM(F45:F46)</f>
        <v>60439</v>
      </c>
      <c r="G44" s="70">
        <f>SUM(G45:G46)</f>
        <v>0</v>
      </c>
      <c r="H44" s="70">
        <f>SUM(H45:H46)</f>
        <v>0</v>
      </c>
      <c r="I44" s="70">
        <f>SUM(I45:I46)</f>
        <v>0</v>
      </c>
      <c r="J44" s="70">
        <f>SUM(J45:J46)</f>
        <v>60439</v>
      </c>
      <c r="K44" s="81" t="s">
        <v>38</v>
      </c>
      <c r="L44" s="20"/>
      <c r="M44" s="20"/>
    </row>
    <row r="45" spans="1:13" s="21" customFormat="1" ht="36" customHeight="1">
      <c r="A45" s="74"/>
      <c r="B45" s="74"/>
      <c r="C45" s="75"/>
      <c r="D45" s="76"/>
      <c r="E45" s="18" t="s">
        <v>83</v>
      </c>
      <c r="F45" s="19">
        <v>49997</v>
      </c>
      <c r="G45" s="19"/>
      <c r="H45" s="19"/>
      <c r="I45" s="19"/>
      <c r="J45" s="19">
        <f>F45+I45</f>
        <v>49997</v>
      </c>
      <c r="K45" s="81"/>
      <c r="L45" s="20"/>
      <c r="M45" s="20"/>
    </row>
    <row r="46" spans="1:13" s="21" customFormat="1" ht="97.5" customHeight="1">
      <c r="A46" s="74"/>
      <c r="B46" s="74"/>
      <c r="C46" s="75"/>
      <c r="D46" s="76"/>
      <c r="E46" s="18" t="s">
        <v>84</v>
      </c>
      <c r="F46" s="19">
        <v>10442</v>
      </c>
      <c r="G46" s="19"/>
      <c r="H46" s="19"/>
      <c r="I46" s="19"/>
      <c r="J46" s="19">
        <f>F46+I46</f>
        <v>10442</v>
      </c>
      <c r="K46" s="81"/>
      <c r="L46" s="20"/>
      <c r="M46" s="20"/>
    </row>
    <row r="47" spans="1:13" s="21" customFormat="1" ht="52.5" customHeight="1">
      <c r="A47" s="74" t="s">
        <v>85</v>
      </c>
      <c r="B47" s="74">
        <v>1080</v>
      </c>
      <c r="C47" s="75" t="s">
        <v>86</v>
      </c>
      <c r="D47" s="76" t="s">
        <v>40</v>
      </c>
      <c r="E47" s="18" t="s">
        <v>87</v>
      </c>
      <c r="F47" s="70">
        <f>242794+65547</f>
        <v>308341</v>
      </c>
      <c r="G47" s="70">
        <v>242794</v>
      </c>
      <c r="H47" s="70"/>
      <c r="I47" s="70"/>
      <c r="J47" s="70">
        <f>F47+I47</f>
        <v>308341</v>
      </c>
      <c r="K47" s="81" t="s">
        <v>38</v>
      </c>
      <c r="L47" s="20"/>
      <c r="M47" s="20"/>
    </row>
    <row r="48" spans="1:13" s="27" customFormat="1" ht="18" customHeight="1">
      <c r="A48" s="28"/>
      <c r="B48" s="28"/>
      <c r="C48" s="23"/>
      <c r="D48" s="82" t="s">
        <v>51</v>
      </c>
      <c r="E48" s="83"/>
      <c r="F48" s="24">
        <f>F47+F44+F43</f>
        <v>391556</v>
      </c>
      <c r="G48" s="24">
        <f>G47+G44+G43</f>
        <v>242794</v>
      </c>
      <c r="H48" s="24">
        <f>H47+H44+H43</f>
        <v>0</v>
      </c>
      <c r="I48" s="24">
        <f>I47+I44+I43</f>
        <v>0</v>
      </c>
      <c r="J48" s="24">
        <f>J47+J44+J43</f>
        <v>391556</v>
      </c>
      <c r="K48" s="79"/>
      <c r="L48" s="25">
        <f>F48+I48</f>
        <v>391556</v>
      </c>
      <c r="M48" s="26"/>
    </row>
    <row r="49" spans="1:13" s="27" customFormat="1" ht="18.75" hidden="1">
      <c r="A49" s="28"/>
      <c r="B49" s="28"/>
      <c r="C49" s="23"/>
      <c r="D49" s="103" t="s">
        <v>11</v>
      </c>
      <c r="E49" s="104"/>
      <c r="F49" s="24"/>
      <c r="G49" s="24"/>
      <c r="H49" s="24"/>
      <c r="I49" s="24"/>
      <c r="J49" s="24"/>
      <c r="K49" s="79"/>
      <c r="L49" s="25"/>
      <c r="M49" s="26"/>
    </row>
    <row r="50" spans="1:13" s="21" customFormat="1" ht="19.5">
      <c r="A50" s="68" t="s">
        <v>44</v>
      </c>
      <c r="B50" s="64"/>
      <c r="C50" s="65"/>
      <c r="D50" s="67" t="s">
        <v>53</v>
      </c>
      <c r="E50" s="18"/>
      <c r="F50" s="19"/>
      <c r="G50" s="19"/>
      <c r="H50" s="19"/>
      <c r="I50" s="19"/>
      <c r="J50" s="19"/>
      <c r="K50" s="79"/>
      <c r="L50" s="13"/>
      <c r="M50" s="20"/>
    </row>
    <row r="51" spans="1:13" s="21" customFormat="1" ht="69" customHeight="1">
      <c r="A51" s="68" t="s">
        <v>45</v>
      </c>
      <c r="B51" s="68" t="s">
        <v>25</v>
      </c>
      <c r="C51" s="77" t="s">
        <v>15</v>
      </c>
      <c r="D51" s="67" t="s">
        <v>42</v>
      </c>
      <c r="E51" s="18" t="s">
        <v>88</v>
      </c>
      <c r="F51" s="70">
        <f>17000+5000</f>
        <v>22000</v>
      </c>
      <c r="G51" s="70"/>
      <c r="H51" s="70"/>
      <c r="I51" s="70"/>
      <c r="J51" s="70">
        <f>I51+F51</f>
        <v>22000</v>
      </c>
      <c r="K51" s="81" t="s">
        <v>38</v>
      </c>
      <c r="L51" s="20"/>
      <c r="M51" s="20"/>
    </row>
    <row r="52" spans="1:13" s="21" customFormat="1" ht="24.75" customHeight="1">
      <c r="A52" s="68" t="s">
        <v>46</v>
      </c>
      <c r="B52" s="68" t="s">
        <v>19</v>
      </c>
      <c r="C52" s="77" t="s">
        <v>20</v>
      </c>
      <c r="D52" s="67" t="s">
        <v>43</v>
      </c>
      <c r="E52" s="22"/>
      <c r="F52" s="70">
        <f>SUM(F53:F58)</f>
        <v>0</v>
      </c>
      <c r="G52" s="70">
        <f>SUM(G53:G58)</f>
        <v>0</v>
      </c>
      <c r="H52" s="70">
        <f>SUM(H53:H58)</f>
        <v>0</v>
      </c>
      <c r="I52" s="70">
        <f>SUM(I53:I58)</f>
        <v>3167898</v>
      </c>
      <c r="J52" s="70">
        <f>SUM(J53:J58)</f>
        <v>3167898</v>
      </c>
      <c r="K52" s="81"/>
      <c r="L52" s="20"/>
      <c r="M52" s="20"/>
    </row>
    <row r="53" spans="1:13" s="21" customFormat="1" ht="56.25">
      <c r="A53" s="64"/>
      <c r="B53" s="64"/>
      <c r="C53" s="65"/>
      <c r="D53" s="66"/>
      <c r="E53" s="18" t="s">
        <v>89</v>
      </c>
      <c r="F53" s="19"/>
      <c r="G53" s="19"/>
      <c r="H53" s="19"/>
      <c r="I53" s="19">
        <v>844436</v>
      </c>
      <c r="J53" s="19">
        <f aca="true" t="shared" si="2" ref="J53:J58">F53+I53</f>
        <v>844436</v>
      </c>
      <c r="K53" s="79" t="s">
        <v>38</v>
      </c>
      <c r="L53" s="13"/>
      <c r="M53" s="20"/>
    </row>
    <row r="54" spans="1:13" s="21" customFormat="1" ht="56.25">
      <c r="A54" s="64"/>
      <c r="B54" s="64"/>
      <c r="C54" s="65"/>
      <c r="D54" s="66"/>
      <c r="E54" s="18" t="s">
        <v>90</v>
      </c>
      <c r="F54" s="19"/>
      <c r="G54" s="19"/>
      <c r="H54" s="19"/>
      <c r="I54" s="19">
        <v>2323462</v>
      </c>
      <c r="J54" s="19">
        <f t="shared" si="2"/>
        <v>2323462</v>
      </c>
      <c r="K54" s="79" t="s">
        <v>38</v>
      </c>
      <c r="L54" s="13"/>
      <c r="M54" s="20"/>
    </row>
    <row r="55" spans="1:13" s="21" customFormat="1" ht="75">
      <c r="A55" s="64"/>
      <c r="B55" s="64"/>
      <c r="C55" s="65"/>
      <c r="D55" s="66"/>
      <c r="E55" s="18" t="s">
        <v>91</v>
      </c>
      <c r="F55" s="19">
        <v>-500000</v>
      </c>
      <c r="G55" s="19"/>
      <c r="H55" s="19"/>
      <c r="I55" s="19"/>
      <c r="J55" s="19">
        <f t="shared" si="2"/>
        <v>-500000</v>
      </c>
      <c r="K55" s="79" t="s">
        <v>10</v>
      </c>
      <c r="L55" s="13"/>
      <c r="M55" s="20"/>
    </row>
    <row r="56" spans="1:13" s="21" customFormat="1" ht="56.25">
      <c r="A56" s="64"/>
      <c r="B56" s="64"/>
      <c r="C56" s="65"/>
      <c r="D56" s="66"/>
      <c r="E56" s="18" t="s">
        <v>92</v>
      </c>
      <c r="F56" s="19">
        <v>-90996</v>
      </c>
      <c r="G56" s="19"/>
      <c r="H56" s="19"/>
      <c r="I56" s="19"/>
      <c r="J56" s="19">
        <f t="shared" si="2"/>
        <v>-90996</v>
      </c>
      <c r="K56" s="79" t="s">
        <v>10</v>
      </c>
      <c r="L56" s="13"/>
      <c r="M56" s="20"/>
    </row>
    <row r="57" spans="1:13" s="21" customFormat="1" ht="56.25">
      <c r="A57" s="64"/>
      <c r="B57" s="64"/>
      <c r="C57" s="65"/>
      <c r="D57" s="66"/>
      <c r="E57" s="18" t="s">
        <v>93</v>
      </c>
      <c r="F57" s="19">
        <v>500000</v>
      </c>
      <c r="G57" s="19"/>
      <c r="H57" s="19"/>
      <c r="I57" s="19"/>
      <c r="J57" s="19">
        <f t="shared" si="2"/>
        <v>500000</v>
      </c>
      <c r="K57" s="79" t="s">
        <v>10</v>
      </c>
      <c r="L57" s="13"/>
      <c r="M57" s="20"/>
    </row>
    <row r="58" spans="1:13" s="21" customFormat="1" ht="56.25">
      <c r="A58" s="64"/>
      <c r="B58" s="64"/>
      <c r="C58" s="65"/>
      <c r="D58" s="66"/>
      <c r="E58" s="18" t="s">
        <v>94</v>
      </c>
      <c r="F58" s="19">
        <v>90996</v>
      </c>
      <c r="G58" s="19"/>
      <c r="H58" s="19"/>
      <c r="I58" s="19"/>
      <c r="J58" s="19">
        <f t="shared" si="2"/>
        <v>90996</v>
      </c>
      <c r="K58" s="79" t="s">
        <v>10</v>
      </c>
      <c r="L58" s="13"/>
      <c r="M58" s="20"/>
    </row>
    <row r="59" spans="1:13" s="27" customFormat="1" ht="18" customHeight="1">
      <c r="A59" s="28"/>
      <c r="B59" s="28"/>
      <c r="C59" s="23"/>
      <c r="D59" s="82" t="s">
        <v>51</v>
      </c>
      <c r="E59" s="83"/>
      <c r="F59" s="24">
        <f>F51+F52</f>
        <v>22000</v>
      </c>
      <c r="G59" s="24">
        <f>SUM(G51:G52)</f>
        <v>0</v>
      </c>
      <c r="H59" s="24">
        <f>SUM(H51:H52)</f>
        <v>0</v>
      </c>
      <c r="I59" s="24">
        <f>SUM(I51:I52)</f>
        <v>3167898</v>
      </c>
      <c r="J59" s="24">
        <f>SUM(J51:J52)</f>
        <v>3189898</v>
      </c>
      <c r="K59" s="79"/>
      <c r="L59" s="25">
        <f>F59+I59</f>
        <v>3189898</v>
      </c>
      <c r="M59" s="26"/>
    </row>
    <row r="60" spans="1:12" s="27" customFormat="1" ht="31.5" customHeight="1">
      <c r="A60" s="105" t="s">
        <v>115</v>
      </c>
      <c r="B60" s="105"/>
      <c r="C60" s="105"/>
      <c r="D60" s="105"/>
      <c r="E60" s="105"/>
      <c r="F60" s="24">
        <f>F41+F48+F59</f>
        <v>5159716</v>
      </c>
      <c r="G60" s="24">
        <f>G41+G48+G59</f>
        <v>242794</v>
      </c>
      <c r="H60" s="24">
        <f>H41+H48+H59</f>
        <v>0</v>
      </c>
      <c r="I60" s="24">
        <f>I41+I48+I59</f>
        <v>3447898</v>
      </c>
      <c r="J60" s="24">
        <f>J41+J48+J59</f>
        <v>8607614</v>
      </c>
      <c r="K60" s="84"/>
      <c r="L60" s="29">
        <f>F60+I60</f>
        <v>8607614</v>
      </c>
    </row>
    <row r="61" spans="1:13" s="14" customFormat="1" ht="19.5">
      <c r="A61" s="12"/>
      <c r="B61" s="15"/>
      <c r="C61" s="12"/>
      <c r="D61" s="80" t="s">
        <v>11</v>
      </c>
      <c r="E61" s="80"/>
      <c r="F61" s="16"/>
      <c r="G61" s="16"/>
      <c r="H61" s="16"/>
      <c r="I61" s="16"/>
      <c r="J61" s="17"/>
      <c r="K61" s="79"/>
      <c r="L61" s="13"/>
      <c r="M61" s="13"/>
    </row>
    <row r="62" spans="1:13" s="21" customFormat="1" ht="28.5" customHeight="1">
      <c r="A62" s="68" t="s">
        <v>41</v>
      </c>
      <c r="B62" s="64"/>
      <c r="C62" s="65"/>
      <c r="D62" s="69" t="s">
        <v>52</v>
      </c>
      <c r="E62" s="18"/>
      <c r="F62" s="19"/>
      <c r="G62" s="19"/>
      <c r="H62" s="19"/>
      <c r="I62" s="19"/>
      <c r="J62" s="19"/>
      <c r="K62" s="79"/>
      <c r="L62" s="13"/>
      <c r="M62" s="20"/>
    </row>
    <row r="63" spans="1:13" s="21" customFormat="1" ht="105" customHeight="1">
      <c r="A63" s="74" t="s">
        <v>54</v>
      </c>
      <c r="B63" s="74" t="s">
        <v>55</v>
      </c>
      <c r="C63" s="75" t="s">
        <v>15</v>
      </c>
      <c r="D63" s="76" t="s">
        <v>56</v>
      </c>
      <c r="E63" s="18" t="s">
        <v>96</v>
      </c>
      <c r="F63" s="70"/>
      <c r="G63" s="70"/>
      <c r="H63" s="70"/>
      <c r="I63" s="70">
        <v>49900</v>
      </c>
      <c r="J63" s="70">
        <f>F63+I63</f>
        <v>49900</v>
      </c>
      <c r="K63" s="81" t="s">
        <v>38</v>
      </c>
      <c r="L63" s="20"/>
      <c r="M63" s="20"/>
    </row>
    <row r="64" spans="1:13" s="21" customFormat="1" ht="51.75" customHeight="1">
      <c r="A64" s="74" t="s">
        <v>33</v>
      </c>
      <c r="B64" s="74" t="s">
        <v>34</v>
      </c>
      <c r="C64" s="75" t="s">
        <v>35</v>
      </c>
      <c r="D64" s="76" t="s">
        <v>59</v>
      </c>
      <c r="E64" s="18" t="s">
        <v>95</v>
      </c>
      <c r="F64" s="70"/>
      <c r="G64" s="70"/>
      <c r="H64" s="70"/>
      <c r="I64" s="70">
        <v>38000</v>
      </c>
      <c r="J64" s="70">
        <f>I64+F64</f>
        <v>38000</v>
      </c>
      <c r="K64" s="81" t="s">
        <v>38</v>
      </c>
      <c r="L64" s="20"/>
      <c r="M64" s="20"/>
    </row>
    <row r="65" spans="1:13" s="21" customFormat="1" ht="76.5" customHeight="1">
      <c r="A65" s="74" t="s">
        <v>68</v>
      </c>
      <c r="B65" s="74" t="s">
        <v>37</v>
      </c>
      <c r="C65" s="75" t="s">
        <v>18</v>
      </c>
      <c r="D65" s="76" t="s">
        <v>69</v>
      </c>
      <c r="E65" s="22"/>
      <c r="F65" s="70"/>
      <c r="G65" s="70"/>
      <c r="H65" s="70"/>
      <c r="I65" s="70">
        <f>SUM(I66:I67)</f>
        <v>125000</v>
      </c>
      <c r="J65" s="70">
        <f>SUM(J66:J67)</f>
        <v>125000</v>
      </c>
      <c r="K65" s="81" t="s">
        <v>38</v>
      </c>
      <c r="L65" s="20"/>
      <c r="M65" s="20"/>
    </row>
    <row r="66" spans="1:13" s="21" customFormat="1" ht="24" customHeight="1">
      <c r="A66" s="71"/>
      <c r="B66" s="71"/>
      <c r="C66" s="72"/>
      <c r="D66" s="73"/>
      <c r="E66" s="18" t="s">
        <v>97</v>
      </c>
      <c r="F66" s="19"/>
      <c r="G66" s="19"/>
      <c r="H66" s="19"/>
      <c r="I66" s="19">
        <v>25000</v>
      </c>
      <c r="J66" s="19">
        <f>F66+I66</f>
        <v>25000</v>
      </c>
      <c r="K66" s="79"/>
      <c r="L66" s="13"/>
      <c r="M66" s="20"/>
    </row>
    <row r="67" spans="1:13" s="21" customFormat="1" ht="30" customHeight="1">
      <c r="A67" s="71"/>
      <c r="B67" s="71"/>
      <c r="C67" s="72"/>
      <c r="D67" s="73"/>
      <c r="E67" s="18" t="s">
        <v>98</v>
      </c>
      <c r="F67" s="19"/>
      <c r="G67" s="19"/>
      <c r="H67" s="19"/>
      <c r="I67" s="19">
        <v>100000</v>
      </c>
      <c r="J67" s="19">
        <f>F67+I67</f>
        <v>100000</v>
      </c>
      <c r="K67" s="79"/>
      <c r="L67" s="13"/>
      <c r="M67" s="20"/>
    </row>
    <row r="68" spans="1:13" s="21" customFormat="1" ht="96" customHeight="1">
      <c r="A68" s="74" t="s">
        <v>99</v>
      </c>
      <c r="B68" s="74">
        <v>7310</v>
      </c>
      <c r="C68" s="78" t="s">
        <v>30</v>
      </c>
      <c r="D68" s="76" t="s">
        <v>100</v>
      </c>
      <c r="E68" s="18" t="s">
        <v>101</v>
      </c>
      <c r="F68" s="70"/>
      <c r="G68" s="70"/>
      <c r="H68" s="70"/>
      <c r="I68" s="70">
        <v>750000</v>
      </c>
      <c r="J68" s="70">
        <f>F68+I68</f>
        <v>750000</v>
      </c>
      <c r="K68" s="81" t="s">
        <v>38</v>
      </c>
      <c r="L68" s="20"/>
      <c r="M68" s="20"/>
    </row>
    <row r="69" spans="1:13" s="21" customFormat="1" ht="54" customHeight="1">
      <c r="A69" s="74" t="s">
        <v>21</v>
      </c>
      <c r="B69" s="74" t="s">
        <v>22</v>
      </c>
      <c r="C69" s="78" t="s">
        <v>23</v>
      </c>
      <c r="D69" s="76" t="s">
        <v>24</v>
      </c>
      <c r="E69" s="18" t="s">
        <v>136</v>
      </c>
      <c r="F69" s="70"/>
      <c r="G69" s="70"/>
      <c r="H69" s="70"/>
      <c r="I69" s="70">
        <f>SUM(I70:I73)</f>
        <v>309990</v>
      </c>
      <c r="J69" s="70">
        <f>SUM(J70:J73)</f>
        <v>309990</v>
      </c>
      <c r="K69" s="81" t="s">
        <v>38</v>
      </c>
      <c r="L69" s="20"/>
      <c r="M69" s="20"/>
    </row>
    <row r="70" spans="1:13" s="21" customFormat="1" ht="24.75" customHeight="1">
      <c r="A70" s="74"/>
      <c r="B70" s="74"/>
      <c r="C70" s="78"/>
      <c r="D70" s="76"/>
      <c r="E70" s="18" t="s">
        <v>137</v>
      </c>
      <c r="F70" s="70"/>
      <c r="G70" s="70"/>
      <c r="H70" s="70"/>
      <c r="I70" s="19">
        <v>49990</v>
      </c>
      <c r="J70" s="19">
        <f>F70+I70</f>
        <v>49990</v>
      </c>
      <c r="K70" s="81"/>
      <c r="L70" s="20"/>
      <c r="M70" s="20"/>
    </row>
    <row r="71" spans="1:13" s="21" customFormat="1" ht="25.5" customHeight="1">
      <c r="A71" s="74"/>
      <c r="B71" s="74"/>
      <c r="C71" s="78"/>
      <c r="D71" s="76"/>
      <c r="E71" s="18" t="s">
        <v>138</v>
      </c>
      <c r="F71" s="70"/>
      <c r="G71" s="70"/>
      <c r="H71" s="70"/>
      <c r="I71" s="19">
        <v>140000</v>
      </c>
      <c r="J71" s="19">
        <f>F71+I71</f>
        <v>140000</v>
      </c>
      <c r="K71" s="81"/>
      <c r="L71" s="20"/>
      <c r="M71" s="20"/>
    </row>
    <row r="72" spans="1:13" s="21" customFormat="1" ht="27.75" customHeight="1">
      <c r="A72" s="74"/>
      <c r="B72" s="74"/>
      <c r="C72" s="78"/>
      <c r="D72" s="76"/>
      <c r="E72" s="18" t="s">
        <v>139</v>
      </c>
      <c r="F72" s="70"/>
      <c r="G72" s="70"/>
      <c r="H72" s="70"/>
      <c r="I72" s="19">
        <v>55000</v>
      </c>
      <c r="J72" s="19">
        <f>F72+I72</f>
        <v>55000</v>
      </c>
      <c r="K72" s="81"/>
      <c r="L72" s="20"/>
      <c r="M72" s="20"/>
    </row>
    <row r="73" spans="1:13" s="21" customFormat="1" ht="27.75" customHeight="1">
      <c r="A73" s="74"/>
      <c r="B73" s="74"/>
      <c r="C73" s="78"/>
      <c r="D73" s="76"/>
      <c r="E73" s="18" t="s">
        <v>140</v>
      </c>
      <c r="F73" s="70"/>
      <c r="G73" s="70"/>
      <c r="H73" s="70"/>
      <c r="I73" s="19">
        <v>65000</v>
      </c>
      <c r="J73" s="19">
        <f>F73+I73</f>
        <v>65000</v>
      </c>
      <c r="K73" s="81"/>
      <c r="L73" s="20"/>
      <c r="M73" s="20"/>
    </row>
    <row r="74" spans="1:13" s="21" customFormat="1" ht="47.25" customHeight="1">
      <c r="A74" s="74" t="s">
        <v>104</v>
      </c>
      <c r="B74" s="74" t="s">
        <v>105</v>
      </c>
      <c r="C74" s="78" t="s">
        <v>106</v>
      </c>
      <c r="D74" s="76" t="s">
        <v>107</v>
      </c>
      <c r="E74" s="18"/>
      <c r="F74" s="70"/>
      <c r="G74" s="70"/>
      <c r="H74" s="70"/>
      <c r="I74" s="70">
        <f>SUM(I75:I76)</f>
        <v>7282000</v>
      </c>
      <c r="J74" s="70">
        <f>F74+I74</f>
        <v>7282000</v>
      </c>
      <c r="K74" s="81" t="s">
        <v>39</v>
      </c>
      <c r="L74" s="20"/>
      <c r="M74" s="20"/>
    </row>
    <row r="75" spans="1:13" s="21" customFormat="1" ht="61.5" customHeight="1">
      <c r="A75" s="74"/>
      <c r="B75" s="74"/>
      <c r="C75" s="78"/>
      <c r="D75" s="76"/>
      <c r="E75" s="18" t="s">
        <v>108</v>
      </c>
      <c r="F75" s="19"/>
      <c r="G75" s="19"/>
      <c r="H75" s="19"/>
      <c r="I75" s="19">
        <v>7278000</v>
      </c>
      <c r="J75" s="19">
        <f>I75</f>
        <v>7278000</v>
      </c>
      <c r="K75" s="81"/>
      <c r="L75" s="20"/>
      <c r="M75" s="20"/>
    </row>
    <row r="76" spans="1:13" s="21" customFormat="1" ht="29.25" customHeight="1">
      <c r="A76" s="74"/>
      <c r="B76" s="74"/>
      <c r="C76" s="78"/>
      <c r="D76" s="76"/>
      <c r="E76" s="18" t="s">
        <v>109</v>
      </c>
      <c r="F76" s="19"/>
      <c r="G76" s="19"/>
      <c r="H76" s="19"/>
      <c r="I76" s="19">
        <v>4000</v>
      </c>
      <c r="J76" s="19">
        <f>I76</f>
        <v>4000</v>
      </c>
      <c r="K76" s="81"/>
      <c r="L76" s="20"/>
      <c r="M76" s="20"/>
    </row>
    <row r="77" spans="1:13" s="27" customFormat="1" ht="18" customHeight="1">
      <c r="A77" s="28"/>
      <c r="B77" s="28"/>
      <c r="C77" s="23"/>
      <c r="D77" s="82" t="s">
        <v>51</v>
      </c>
      <c r="E77" s="83"/>
      <c r="F77" s="24"/>
      <c r="G77" s="24"/>
      <c r="H77" s="24"/>
      <c r="I77" s="24">
        <f>I63+I64+I65+I68+I69+I74</f>
        <v>8554890</v>
      </c>
      <c r="J77" s="24">
        <f>J63+J64+J65+J68+J69+J74</f>
        <v>8554890</v>
      </c>
      <c r="K77" s="79"/>
      <c r="L77" s="25"/>
      <c r="M77" s="26"/>
    </row>
    <row r="78" spans="1:13" s="21" customFormat="1" ht="47.25" customHeight="1">
      <c r="A78" s="68" t="s">
        <v>78</v>
      </c>
      <c r="B78" s="64"/>
      <c r="C78" s="65"/>
      <c r="D78" s="69" t="s">
        <v>79</v>
      </c>
      <c r="E78" s="18"/>
      <c r="F78" s="19"/>
      <c r="G78" s="19"/>
      <c r="H78" s="19"/>
      <c r="I78" s="19"/>
      <c r="J78" s="19"/>
      <c r="K78" s="79"/>
      <c r="L78" s="13"/>
      <c r="M78" s="20"/>
    </row>
    <row r="79" spans="1:13" s="21" customFormat="1" ht="39" customHeight="1">
      <c r="A79" s="74" t="s">
        <v>81</v>
      </c>
      <c r="B79" s="74">
        <v>1021</v>
      </c>
      <c r="C79" s="75" t="s">
        <v>29</v>
      </c>
      <c r="D79" s="76" t="s">
        <v>82</v>
      </c>
      <c r="E79" s="18" t="s">
        <v>110</v>
      </c>
      <c r="F79" s="70"/>
      <c r="G79" s="70"/>
      <c r="H79" s="70"/>
      <c r="I79" s="70">
        <v>49900</v>
      </c>
      <c r="J79" s="70">
        <f>I79</f>
        <v>49900</v>
      </c>
      <c r="K79" s="81" t="s">
        <v>38</v>
      </c>
      <c r="L79" s="20"/>
      <c r="M79" s="20"/>
    </row>
    <row r="80" spans="1:13" s="21" customFormat="1" ht="39.75" customHeight="1">
      <c r="A80" s="74">
        <v>617321</v>
      </c>
      <c r="B80" s="74">
        <v>7321</v>
      </c>
      <c r="C80" s="78" t="s">
        <v>30</v>
      </c>
      <c r="D80" s="76" t="s">
        <v>31</v>
      </c>
      <c r="E80" s="18"/>
      <c r="F80" s="19"/>
      <c r="G80" s="19"/>
      <c r="H80" s="19"/>
      <c r="I80" s="70">
        <f>SUM(I81:I84)</f>
        <v>2381188</v>
      </c>
      <c r="J80" s="70">
        <f>F80+I80</f>
        <v>2381188</v>
      </c>
      <c r="K80" s="81" t="s">
        <v>38</v>
      </c>
      <c r="L80" s="20"/>
      <c r="M80" s="20"/>
    </row>
    <row r="81" spans="1:13" s="21" customFormat="1" ht="57" customHeight="1">
      <c r="A81" s="74"/>
      <c r="B81" s="74"/>
      <c r="C81" s="75"/>
      <c r="D81" s="76"/>
      <c r="E81" s="18" t="s">
        <v>111</v>
      </c>
      <c r="F81" s="19"/>
      <c r="G81" s="19"/>
      <c r="H81" s="19"/>
      <c r="I81" s="19">
        <v>1491138</v>
      </c>
      <c r="J81" s="19">
        <f>F81+I81</f>
        <v>1491138</v>
      </c>
      <c r="K81" s="81"/>
      <c r="L81" s="20"/>
      <c r="M81" s="20"/>
    </row>
    <row r="82" spans="1:13" s="21" customFormat="1" ht="66.75" customHeight="1">
      <c r="A82" s="74"/>
      <c r="B82" s="74"/>
      <c r="C82" s="75"/>
      <c r="D82" s="76"/>
      <c r="E82" s="18" t="s">
        <v>112</v>
      </c>
      <c r="F82" s="19"/>
      <c r="G82" s="19"/>
      <c r="H82" s="19"/>
      <c r="I82" s="19">
        <v>261269</v>
      </c>
      <c r="J82" s="19">
        <f>F82+I82</f>
        <v>261269</v>
      </c>
      <c r="K82" s="81"/>
      <c r="L82" s="20"/>
      <c r="M82" s="20"/>
    </row>
    <row r="83" spans="1:13" s="21" customFormat="1" ht="63.75" customHeight="1">
      <c r="A83" s="74"/>
      <c r="B83" s="74"/>
      <c r="C83" s="75"/>
      <c r="D83" s="76"/>
      <c r="E83" s="18" t="s">
        <v>113</v>
      </c>
      <c r="F83" s="19"/>
      <c r="G83" s="19"/>
      <c r="H83" s="19"/>
      <c r="I83" s="19">
        <v>480252</v>
      </c>
      <c r="J83" s="19">
        <f>F83+I83</f>
        <v>480252</v>
      </c>
      <c r="K83" s="81"/>
      <c r="L83" s="20"/>
      <c r="M83" s="20"/>
    </row>
    <row r="84" spans="1:13" s="21" customFormat="1" ht="81.75" customHeight="1">
      <c r="A84" s="74"/>
      <c r="B84" s="74"/>
      <c r="C84" s="75"/>
      <c r="D84" s="76"/>
      <c r="E84" s="18" t="s">
        <v>114</v>
      </c>
      <c r="F84" s="70"/>
      <c r="G84" s="70"/>
      <c r="H84" s="70"/>
      <c r="I84" s="19">
        <v>148529</v>
      </c>
      <c r="J84" s="19">
        <f>F84+I84</f>
        <v>148529</v>
      </c>
      <c r="K84" s="81"/>
      <c r="L84" s="20"/>
      <c r="M84" s="20"/>
    </row>
    <row r="85" spans="1:13" s="27" customFormat="1" ht="18" customHeight="1">
      <c r="A85" s="28"/>
      <c r="B85" s="28"/>
      <c r="C85" s="23"/>
      <c r="D85" s="82" t="s">
        <v>51</v>
      </c>
      <c r="E85" s="83"/>
      <c r="F85" s="24"/>
      <c r="G85" s="24"/>
      <c r="H85" s="24"/>
      <c r="I85" s="24">
        <f>I79+I80</f>
        <v>2431088</v>
      </c>
      <c r="J85" s="24">
        <f>J79+J80</f>
        <v>2431088</v>
      </c>
      <c r="K85" s="79"/>
      <c r="L85" s="25"/>
      <c r="M85" s="26"/>
    </row>
    <row r="86" spans="1:13" s="27" customFormat="1" ht="18.75" hidden="1">
      <c r="A86" s="28"/>
      <c r="B86" s="28"/>
      <c r="C86" s="23"/>
      <c r="D86" s="103" t="s">
        <v>11</v>
      </c>
      <c r="E86" s="104"/>
      <c r="F86" s="24"/>
      <c r="G86" s="24"/>
      <c r="H86" s="24"/>
      <c r="I86" s="24"/>
      <c r="J86" s="24"/>
      <c r="K86" s="79"/>
      <c r="L86" s="25"/>
      <c r="M86" s="26"/>
    </row>
    <row r="87" spans="1:13" s="21" customFormat="1" ht="19.5">
      <c r="A87" s="68" t="s">
        <v>44</v>
      </c>
      <c r="B87" s="64"/>
      <c r="C87" s="65"/>
      <c r="D87" s="67" t="s">
        <v>53</v>
      </c>
      <c r="E87" s="18"/>
      <c r="F87" s="19"/>
      <c r="G87" s="19"/>
      <c r="H87" s="19"/>
      <c r="I87" s="19"/>
      <c r="J87" s="19"/>
      <c r="K87" s="79"/>
      <c r="L87" s="13"/>
      <c r="M87" s="20"/>
    </row>
    <row r="88" spans="1:13" s="21" customFormat="1" ht="69" customHeight="1">
      <c r="A88" s="68" t="s">
        <v>45</v>
      </c>
      <c r="B88" s="68" t="s">
        <v>25</v>
      </c>
      <c r="C88" s="77" t="s">
        <v>15</v>
      </c>
      <c r="D88" s="67" t="s">
        <v>42</v>
      </c>
      <c r="E88" s="18" t="s">
        <v>117</v>
      </c>
      <c r="F88" s="70"/>
      <c r="G88" s="70"/>
      <c r="H88" s="70"/>
      <c r="I88" s="70">
        <v>30000</v>
      </c>
      <c r="J88" s="70">
        <f>I88+F88</f>
        <v>30000</v>
      </c>
      <c r="K88" s="81" t="s">
        <v>38</v>
      </c>
      <c r="L88" s="20"/>
      <c r="M88" s="20"/>
    </row>
    <row r="89" spans="1:13" s="27" customFormat="1" ht="18" customHeight="1">
      <c r="A89" s="28"/>
      <c r="B89" s="28"/>
      <c r="C89" s="23"/>
      <c r="D89" s="82" t="s">
        <v>51</v>
      </c>
      <c r="E89" s="83"/>
      <c r="F89" s="24"/>
      <c r="G89" s="24"/>
      <c r="H89" s="24"/>
      <c r="I89" s="24">
        <f>SUM(I88:I88)</f>
        <v>30000</v>
      </c>
      <c r="J89" s="24">
        <f>SUM(J88:J88)</f>
        <v>30000</v>
      </c>
      <c r="K89" s="79"/>
      <c r="L89" s="25"/>
      <c r="M89" s="26"/>
    </row>
    <row r="90" spans="1:13" s="27" customFormat="1" ht="31.5" customHeight="1">
      <c r="A90" s="105" t="s">
        <v>116</v>
      </c>
      <c r="B90" s="105"/>
      <c r="C90" s="105"/>
      <c r="D90" s="105"/>
      <c r="E90" s="105"/>
      <c r="F90" s="24"/>
      <c r="G90" s="24"/>
      <c r="H90" s="24"/>
      <c r="I90" s="24">
        <f>I77+I85+I89</f>
        <v>11015978</v>
      </c>
      <c r="J90" s="24">
        <f>J77+J85+J89</f>
        <v>11015978</v>
      </c>
      <c r="K90" s="84"/>
      <c r="L90" s="29"/>
      <c r="M90" s="88">
        <f>J90-J74</f>
        <v>3733978</v>
      </c>
    </row>
    <row r="91" spans="1:13" s="27" customFormat="1" ht="31.5" customHeight="1" thickBot="1">
      <c r="A91" s="105" t="s">
        <v>118</v>
      </c>
      <c r="B91" s="105"/>
      <c r="C91" s="105"/>
      <c r="D91" s="105"/>
      <c r="E91" s="105"/>
      <c r="F91" s="24">
        <f>F90+F60</f>
        <v>5159716</v>
      </c>
      <c r="G91" s="24">
        <f>G90+G60</f>
        <v>242794</v>
      </c>
      <c r="H91" s="24">
        <f>H90+H60</f>
        <v>0</v>
      </c>
      <c r="I91" s="24">
        <f>I90+I60</f>
        <v>14463876</v>
      </c>
      <c r="J91" s="24">
        <f>J90+J60</f>
        <v>19623592</v>
      </c>
      <c r="K91" s="84"/>
      <c r="L91" s="29">
        <f>F91+I91</f>
        <v>19623592</v>
      </c>
      <c r="M91" s="29">
        <f>J91-L91</f>
        <v>0</v>
      </c>
    </row>
    <row r="92" spans="1:11" s="33" customFormat="1" ht="24" customHeight="1">
      <c r="A92" s="106" t="s">
        <v>141</v>
      </c>
      <c r="B92" s="106"/>
      <c r="C92" s="30"/>
      <c r="D92" s="30"/>
      <c r="E92" s="30"/>
      <c r="F92" s="30"/>
      <c r="G92" s="30"/>
      <c r="H92" s="30"/>
      <c r="I92" s="30"/>
      <c r="J92" s="31"/>
      <c r="K92" s="32"/>
    </row>
    <row r="93" spans="1:13" s="38" customFormat="1" ht="18.75">
      <c r="A93" s="34"/>
      <c r="B93" s="34"/>
      <c r="C93" s="34"/>
      <c r="D93" s="34"/>
      <c r="E93" s="34"/>
      <c r="F93" s="34"/>
      <c r="G93" s="34"/>
      <c r="H93" s="34"/>
      <c r="I93" s="35"/>
      <c r="J93" s="35"/>
      <c r="K93" s="36"/>
      <c r="L93" s="37"/>
      <c r="M93" s="37"/>
    </row>
    <row r="94" spans="1:16" s="33" customFormat="1" ht="36.75" customHeight="1">
      <c r="A94" s="39"/>
      <c r="B94" s="39" t="s">
        <v>10</v>
      </c>
      <c r="C94" s="99" t="s">
        <v>47</v>
      </c>
      <c r="D94" s="99"/>
      <c r="E94" s="99"/>
      <c r="F94" s="99"/>
      <c r="G94" s="99"/>
      <c r="H94" s="99"/>
      <c r="I94" s="99"/>
      <c r="J94" s="41"/>
      <c r="K94" s="36"/>
      <c r="L94" s="42"/>
      <c r="M94" s="43"/>
      <c r="N94" s="44"/>
      <c r="P94" s="44"/>
    </row>
    <row r="95" spans="1:15" ht="36.75" customHeight="1">
      <c r="A95" s="45"/>
      <c r="B95" s="45" t="s">
        <v>38</v>
      </c>
      <c r="C95" s="99" t="s">
        <v>125</v>
      </c>
      <c r="D95" s="99"/>
      <c r="E95" s="99"/>
      <c r="F95" s="99"/>
      <c r="G95" s="99"/>
      <c r="H95" s="99"/>
      <c r="I95" s="99"/>
      <c r="J95" s="46"/>
      <c r="K95" s="47"/>
      <c r="L95" s="42"/>
      <c r="M95" s="48"/>
      <c r="N95" s="44"/>
      <c r="O95" s="33"/>
    </row>
    <row r="96" spans="1:15" ht="37.5" customHeight="1">
      <c r="A96" s="45"/>
      <c r="B96" s="45" t="s">
        <v>39</v>
      </c>
      <c r="C96" s="99" t="s">
        <v>126</v>
      </c>
      <c r="D96" s="99"/>
      <c r="E96" s="99"/>
      <c r="F96" s="99"/>
      <c r="G96" s="99"/>
      <c r="H96" s="99"/>
      <c r="I96" s="99"/>
      <c r="J96" s="46"/>
      <c r="K96" s="47"/>
      <c r="L96" s="42"/>
      <c r="M96" s="48"/>
      <c r="N96" s="44"/>
      <c r="O96" s="33"/>
    </row>
    <row r="97" spans="1:15" ht="18.75">
      <c r="A97" s="45"/>
      <c r="B97" s="45"/>
      <c r="C97" s="40"/>
      <c r="D97" s="40"/>
      <c r="E97" s="40"/>
      <c r="F97" s="40"/>
      <c r="G97" s="40"/>
      <c r="H97" s="40"/>
      <c r="I97" s="40"/>
      <c r="J97" s="46"/>
      <c r="K97" s="47"/>
      <c r="L97" s="42"/>
      <c r="M97" s="48"/>
      <c r="N97" s="44"/>
      <c r="O97" s="33"/>
    </row>
    <row r="98" spans="1:14" ht="22.5" customHeight="1">
      <c r="A98" s="45"/>
      <c r="B98" s="45"/>
      <c r="C98" s="100" t="s">
        <v>36</v>
      </c>
      <c r="D98" s="100"/>
      <c r="E98" s="100"/>
      <c r="F98" s="100"/>
      <c r="G98" s="100"/>
      <c r="H98" s="100"/>
      <c r="I98" s="100"/>
      <c r="J98" s="49"/>
      <c r="K98" s="47"/>
      <c r="L98" s="50"/>
      <c r="M98" s="51"/>
      <c r="N98" s="51"/>
    </row>
    <row r="99" spans="1:14" ht="23.25">
      <c r="A99" s="45"/>
      <c r="B99" s="45"/>
      <c r="C99" s="49"/>
      <c r="D99" s="52"/>
      <c r="E99" s="52"/>
      <c r="F99" s="52"/>
      <c r="G99" s="53"/>
      <c r="H99" s="53"/>
      <c r="I99" s="53"/>
      <c r="J99" s="54"/>
      <c r="K99" s="47"/>
      <c r="L99" s="50"/>
      <c r="M99" s="51"/>
      <c r="N99" s="51"/>
    </row>
    <row r="100" spans="1:13" ht="18.75">
      <c r="A100" s="45"/>
      <c r="B100" s="45"/>
      <c r="C100" s="49"/>
      <c r="D100" s="52"/>
      <c r="E100" s="52"/>
      <c r="F100" s="52"/>
      <c r="G100" s="53"/>
      <c r="H100" s="53"/>
      <c r="I100" s="53"/>
      <c r="J100" s="49"/>
      <c r="K100" s="55"/>
      <c r="L100" s="50"/>
      <c r="M100" s="51"/>
    </row>
    <row r="101" spans="1:13" ht="23.25">
      <c r="A101" s="45"/>
      <c r="B101" s="45"/>
      <c r="C101" s="56"/>
      <c r="D101" s="54"/>
      <c r="E101" s="54"/>
      <c r="F101" s="54"/>
      <c r="G101" s="54"/>
      <c r="H101" s="54"/>
      <c r="I101" s="54"/>
      <c r="J101" s="49"/>
      <c r="K101" s="57"/>
      <c r="L101" s="50"/>
      <c r="M101" s="51"/>
    </row>
    <row r="102" spans="1:14" ht="23.25">
      <c r="A102" s="58"/>
      <c r="B102" s="58"/>
      <c r="C102" s="40"/>
      <c r="D102" s="58"/>
      <c r="E102" s="58"/>
      <c r="F102" s="58"/>
      <c r="G102" s="58"/>
      <c r="H102" s="58"/>
      <c r="I102" s="58"/>
      <c r="J102" s="54"/>
      <c r="K102" s="59"/>
      <c r="L102" s="50"/>
      <c r="M102" s="51"/>
      <c r="N102" s="51"/>
    </row>
    <row r="103" spans="1:13" ht="18.75">
      <c r="A103" s="45"/>
      <c r="B103" s="45"/>
      <c r="C103" s="40"/>
      <c r="D103" s="53"/>
      <c r="E103" s="53"/>
      <c r="F103" s="53"/>
      <c r="G103" s="53"/>
      <c r="H103" s="53"/>
      <c r="I103" s="53"/>
      <c r="J103" s="58"/>
      <c r="K103" s="58"/>
      <c r="L103" s="59"/>
      <c r="M103" s="51"/>
    </row>
    <row r="104" spans="1:13" ht="18.75">
      <c r="A104" s="45"/>
      <c r="B104" s="45"/>
      <c r="C104" s="99"/>
      <c r="D104" s="99"/>
      <c r="E104" s="99"/>
      <c r="F104" s="99"/>
      <c r="G104" s="99"/>
      <c r="H104" s="99"/>
      <c r="I104" s="99"/>
      <c r="J104" s="53"/>
      <c r="K104" s="85" t="s">
        <v>10</v>
      </c>
      <c r="L104" s="86">
        <f>J37+J38+J55+J56+J57+J58</f>
        <v>0</v>
      </c>
      <c r="M104" s="86"/>
    </row>
    <row r="105" spans="3:13" ht="18.75">
      <c r="C105" s="60"/>
      <c r="D105" s="45"/>
      <c r="E105" s="49"/>
      <c r="F105" s="61"/>
      <c r="G105" s="61"/>
      <c r="H105" s="61"/>
      <c r="I105" s="61"/>
      <c r="J105" s="48"/>
      <c r="K105" s="85" t="s">
        <v>38</v>
      </c>
      <c r="L105" s="86">
        <f>J13+J17+J28+J29+J36+J39+J43+J44+J47+J51+J53+J54+J63+J64+J65+J68+J69+J79+J80+J88</f>
        <v>12341592</v>
      </c>
      <c r="M105" s="87"/>
    </row>
    <row r="106" spans="1:13" ht="18.75">
      <c r="A106" s="45"/>
      <c r="B106" s="45"/>
      <c r="C106" s="60"/>
      <c r="D106" s="45"/>
      <c r="E106" s="49"/>
      <c r="F106" s="61"/>
      <c r="G106" s="61"/>
      <c r="H106" s="61"/>
      <c r="I106" s="61"/>
      <c r="J106" s="48"/>
      <c r="K106" s="85" t="s">
        <v>39</v>
      </c>
      <c r="L106" s="86">
        <f>J74</f>
        <v>7282000</v>
      </c>
      <c r="M106" s="87"/>
    </row>
    <row r="107" spans="1:13" ht="18.75">
      <c r="A107" s="45"/>
      <c r="B107" s="45"/>
      <c r="J107" s="61"/>
      <c r="K107" s="85" t="s">
        <v>2</v>
      </c>
      <c r="L107" s="86">
        <f>SUM(L104:L106)</f>
        <v>19623592</v>
      </c>
      <c r="M107" s="87"/>
    </row>
    <row r="108" spans="12:13" ht="18.75">
      <c r="L108" s="4"/>
      <c r="M108" s="62"/>
    </row>
    <row r="109" ht="18.75">
      <c r="M109" s="51"/>
    </row>
    <row r="110" ht="18.75">
      <c r="M110" s="51"/>
    </row>
    <row r="111" spans="11:12" ht="18.75">
      <c r="K111" s="6" t="s">
        <v>124</v>
      </c>
      <c r="L111" s="51">
        <f>J91-L107</f>
        <v>0</v>
      </c>
    </row>
    <row r="112" ht="18.75">
      <c r="M112" s="4"/>
    </row>
    <row r="113" ht="18.75">
      <c r="M113" s="51"/>
    </row>
    <row r="114" ht="18.75">
      <c r="M114" s="4"/>
    </row>
  </sheetData>
  <sheetProtection/>
  <mergeCells count="24">
    <mergeCell ref="C8:C9"/>
    <mergeCell ref="I8:I9"/>
    <mergeCell ref="G8:H8"/>
    <mergeCell ref="C96:I96"/>
    <mergeCell ref="D86:E86"/>
    <mergeCell ref="A90:E90"/>
    <mergeCell ref="A91:E91"/>
    <mergeCell ref="A92:B92"/>
    <mergeCell ref="D49:E49"/>
    <mergeCell ref="A60:E60"/>
    <mergeCell ref="C104:I104"/>
    <mergeCell ref="C94:I94"/>
    <mergeCell ref="C98:I98"/>
    <mergeCell ref="C95:I95"/>
    <mergeCell ref="I3:J3"/>
    <mergeCell ref="A4:K4"/>
    <mergeCell ref="A5:K5"/>
    <mergeCell ref="K8:K9"/>
    <mergeCell ref="A8:A9"/>
    <mergeCell ref="B8:B9"/>
    <mergeCell ref="J8:J9"/>
    <mergeCell ref="E8:E9"/>
    <mergeCell ref="F8:F9"/>
    <mergeCell ref="D8:D9"/>
  </mergeCells>
  <printOptions horizontalCentered="1"/>
  <pageMargins left="0.3937007874015748" right="0.3937007874015748" top="0.33" bottom="0.3937007874015748" header="0.31496062992125984" footer="0.31496062992125984"/>
  <pageSetup fitToHeight="0" fitToWidth="1" orientation="landscape" paperSize="9" scale="50" r:id="rId1"/>
  <rowBreaks count="1" manualBreakCount="1">
    <brk id="100" max="13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Кремль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Арлахова Оксана Владимировна</dc:creator>
  <cp:keywords/>
  <dc:description/>
  <cp:lastModifiedBy>user</cp:lastModifiedBy>
  <cp:lastPrinted>2021-02-17T07:01:17Z</cp:lastPrinted>
  <dcterms:created xsi:type="dcterms:W3CDTF">2003-10-23T05:13:42Z</dcterms:created>
  <dcterms:modified xsi:type="dcterms:W3CDTF">2021-02-17T07:01:19Z</dcterms:modified>
  <cp:category/>
  <cp:version/>
  <cp:contentType/>
  <cp:contentStatus/>
</cp:coreProperties>
</file>