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20" yWindow="1470" windowWidth="10875" windowHeight="5760" tabRatio="331" activeTab="0"/>
  </bookViews>
  <sheets>
    <sheet name="додаток 2 на сесію" sheetId="1" r:id="rId1"/>
    <sheet name="Лист1" sheetId="2" r:id="rId2"/>
  </sheets>
  <externalReferences>
    <externalReference r:id="rId5"/>
  </externalReferences>
  <definedNames>
    <definedName name="Hy">#REF!</definedName>
    <definedName name="Kys">#REF!</definedName>
    <definedName name="Кyn">#REF!</definedName>
    <definedName name="Куl">#REF!</definedName>
    <definedName name="_xlnm.Print_Area" localSheetId="0">'додаток 2 на сесію'!$A$1:$M$128</definedName>
  </definedNames>
  <calcPr fullCalcOnLoad="1"/>
</workbook>
</file>

<file path=xl/sharedStrings.xml><?xml version="1.0" encoding="utf-8"?>
<sst xmlns="http://schemas.openxmlformats.org/spreadsheetml/2006/main" count="337" uniqueCount="196">
  <si>
    <t>Мета призначення</t>
  </si>
  <si>
    <t>в т.ч.</t>
  </si>
  <si>
    <t>РАЗОМ</t>
  </si>
  <si>
    <t>Зміни</t>
  </si>
  <si>
    <t>№№ пп.</t>
  </si>
  <si>
    <t>Збільшення (+)</t>
  </si>
  <si>
    <t>КВК</t>
  </si>
  <si>
    <t>ЗМІНИ</t>
  </si>
  <si>
    <t>Джерело</t>
  </si>
  <si>
    <t>Зменшення                  (-)</t>
  </si>
  <si>
    <t>Код тимчасової класифікації видатків та кредитування місцевих бюджетів (КТКВК)</t>
  </si>
  <si>
    <t>01</t>
  </si>
  <si>
    <t>1. ЗАГАЛЬНИЙ ФОНД</t>
  </si>
  <si>
    <t>Видатки споживання</t>
  </si>
  <si>
    <t>Оплата праці</t>
  </si>
  <si>
    <t>комунальні послуги та енергоносії</t>
  </si>
  <si>
    <t>Видатки розвитку</t>
  </si>
  <si>
    <t xml:space="preserve">                          обсягів асигнувань  загального   та спеціального фондів</t>
  </si>
  <si>
    <t>Всього по  загальному та спеціальному  фонду бюджету</t>
  </si>
  <si>
    <t xml:space="preserve">                                          Галицинівська    сільська  рада</t>
  </si>
  <si>
    <t>тис. грн.</t>
  </si>
  <si>
    <t>1*</t>
  </si>
  <si>
    <t>2. СПЕЦІАЛЬНИЙ ФОНД</t>
  </si>
  <si>
    <t>Разом по спеціальному фонду</t>
  </si>
  <si>
    <t>Сільський голова                                                                                     _________________ І.В. Назар</t>
  </si>
  <si>
    <t>Разом по коду 0116030</t>
  </si>
  <si>
    <t>06</t>
  </si>
  <si>
    <t>Відділ освіти, культури, молоді та спорту</t>
  </si>
  <si>
    <t>0611010 "Надання дошкільної освіти"</t>
  </si>
  <si>
    <t>Разом по коду 0611010</t>
  </si>
  <si>
    <t>Разом по коду 0611020</t>
  </si>
  <si>
    <t>Разом по загальному фонду</t>
  </si>
  <si>
    <t>2*</t>
  </si>
  <si>
    <t>Разом по коду 0110150</t>
  </si>
  <si>
    <t>Додаток №3а</t>
  </si>
  <si>
    <t>Разом по коду 0119800</t>
  </si>
  <si>
    <t>Разом по коду 0119770</t>
  </si>
  <si>
    <t>Всього по відділу ОКМС</t>
  </si>
  <si>
    <t>Всього по сільській раді</t>
  </si>
  <si>
    <t>0110150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</si>
  <si>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Збільшення заробітної плати спеціалісту з публічних закупівель</t>
  </si>
  <si>
    <t xml:space="preserve"> нарахування на заробітну плату</t>
  </si>
  <si>
    <t>0119420 Субвенція з місцевого бюджету за рахунок залишку коштів медичної субвенції, що утворився на початок бюджетного періоду</t>
  </si>
  <si>
    <t>Разом по коду 0119420</t>
  </si>
  <si>
    <t>0119770 Інші субвенції з місцевого бюджету</t>
  </si>
  <si>
    <t>субвенція територіальному центру соціального обслуговування (надання соціальних послуг)  на утримання робітника відділення соціальної допомоги вдома</t>
  </si>
  <si>
    <t>0611020 Надання загальної середньої освіти закладами загальної середньої освіти (у тому числі з дошкільними підрозділами (відділеннями, групами))</t>
  </si>
  <si>
    <t>встановлення системи газової сигналізаці</t>
  </si>
  <si>
    <t>0116020 "Забезпечення функціонування підприємств, установ та організацій, що виробляють, виконують та/або надають житлово-комунальні послуги"</t>
  </si>
  <si>
    <t>зменшення асигнувань на придбання насосів</t>
  </si>
  <si>
    <t>зменшення асигнувань на придбання резервних станцій управління</t>
  </si>
  <si>
    <t>Разом по коду 0116020</t>
  </si>
  <si>
    <t>0119800 "Субвенція з місцевого бюджету державному бююджету на виконання програм соціально-економічного розвитку регіонів"</t>
  </si>
  <si>
    <t xml:space="preserve">                       сільського бюджету    на  2020  рік.</t>
  </si>
  <si>
    <t>Субвенція КНП ППР "Міська лікарня №5" на поточні видатки: поточний ремонт у відділені інтенсивної терапії та анестезіології на суму 44 285 грн., на придбання будівельних матеріалів, сантехніки та іншого витратного матеріалу для поточних ремонтів відділень лікарні на суму 59 515 грн.</t>
  </si>
  <si>
    <t>Нове будівництво амбулаторії загальної практики сімейної медицини у с. Галицинове, Галицинівської ОТГ Вітовського району</t>
  </si>
  <si>
    <t>Нове будівництво амбулаторії загальної практики сімейної медицини у с.Лимани, Галицинівської ОТГ Вітовського району</t>
  </si>
  <si>
    <t>0112152 "Інші програми та заходи у сфері охорони здоров'я"</t>
  </si>
  <si>
    <t>Разом по коду 0112152</t>
  </si>
  <si>
    <t>придбання автомобіля для дільничого</t>
  </si>
  <si>
    <t>Надання субвенції з сільського бюджету державному бюджету на поліпшення матеріально-технічного забезпечення Вітовськокої районної державної лікарні ветеринарної медицини Вітовського району Миколаївської області</t>
  </si>
  <si>
    <t>ноутбук</t>
  </si>
  <si>
    <t>0117370 "Реалізація інших заходів щодо соціально-економічного розвитку територій"</t>
  </si>
  <si>
    <t>Виготовлення генерального плану в с.Галицинове</t>
  </si>
  <si>
    <t>Разом по коду 0117370</t>
  </si>
  <si>
    <t>придбання туберкуліну та шприців для туберкулінодіагностики у дітей</t>
  </si>
  <si>
    <t>забезпечення інвалідів та дітей інвалідів підгузками</t>
  </si>
  <si>
    <t>проведення сезонної умунізації грипу медичних працівників та робітників КП</t>
  </si>
  <si>
    <t xml:space="preserve">безкоштовне харчування дітей </t>
  </si>
  <si>
    <t xml:space="preserve">пільгові рецепти </t>
  </si>
  <si>
    <t>придбання наборів одноразового використання для проведення цитологічного скринінгу та розхідних матеріалів для цитологічного скринінгу</t>
  </si>
  <si>
    <t>Придбання швидких тестів для визначення збудника грипу та ГРВІ (100 шт.), тест ВІЛ (100 шт.), тест вагітним (100 шт.), тест на тропоніни (100 шт.), тест /аналізу мочі (100шт.)</t>
  </si>
  <si>
    <t>придбання деззасобів, респіраторів, контейнерів для мокротиння, для забезпечення роботи ДОТ-куточків на амбулаторному етапі лікування хворих на туберкульоз, ваги, тонометр</t>
  </si>
  <si>
    <t>придбання хімреактивів для лабораторного обстеження хворих</t>
  </si>
  <si>
    <t>фінансування закладів ПМСД: заробітна плата 2 083 588 грн., нарахування на заробітну плату 458 389 грн.,в тому числі: матеріальна допомога медичному персоналу 242964 грн., з нарахуваннями (22%) 53 436 грн.</t>
  </si>
  <si>
    <t>1* залучення вільного залишку станом на 01.01.2020 року на загальну суму 13 208 668грн.</t>
  </si>
  <si>
    <t>до рішення Галицинівської  сільської ради "Про внесення змін до бюджету Галицинівської сільської ради на 2020 рік" від  28.02.2020 року № 2</t>
  </si>
  <si>
    <t>0117461 "Утримання та розвиток автомобільних доріг та дорожньої інфраструктури за рахунок коштів місцевого бюджету"</t>
  </si>
  <si>
    <t>Виготовлення проекту, роботи та технічний та авторський нагляд по об'єкту Капітальний ремонт дорожнього покриття доріг в населених пунктах Галицинівської сільської ради Вітовського району Миколаївської області</t>
  </si>
  <si>
    <t>розробка проектно кошторисної документації  та проходження експертизи по обєкту: Капітальний ремонт вул Степова вуд траси С151107 до житлового будинку №25 в сЛупарево Вітовського району Миколаївської області</t>
  </si>
  <si>
    <t>розробка проектно кошторисної документації  та проходження експертизи по обєкту: Капітальний ремонт вул Полева в сЛимани Вітовського району Миколаївської області</t>
  </si>
  <si>
    <t>розробка проектно кошторисної документації  та проходження експертизи по обєкту: Капітальний ремонт вул Андрєєва від вул Гагаріна до вул. Пирогова в с ГалициновеВітовського району Миколаївської області</t>
  </si>
  <si>
    <t>розробка проектно кошторисної документації  та проходження експертизи по обєкту: Капітальний ремонт вул Виноградна від траси О151122 до вул.Садова в с ГалициновеВітовського району Миколаївської області</t>
  </si>
  <si>
    <t>розробка проектно кошторисної документації  та проходження експертизи по обєкту: Капітальний ремонт вул Садова  від вул Матросова до житлового будинку № 82 в с ГалициновеВітовського району Миколаївської області</t>
  </si>
  <si>
    <t>разом по коду 0117461</t>
  </si>
  <si>
    <t>розробка проектно кошторисної документації  та проходження експертизи по обєкту: Благоустрій територій з облаштуванням вело, пішохідної доріжки (підготовчі роботи) с.Галицинове Вітовського району Миколаївської області</t>
  </si>
  <si>
    <t>розробка проектно кошторисної документації  та проходження експертизи по обєкту: Благоустрій території. Заходи інжерерної підготовки територійї в с. Галицинвое Вітовського району Мииколаївської областіМиколаївської області</t>
  </si>
  <si>
    <t>0118130 Забезпечення діяльності місцевої пожежної охорони</t>
  </si>
  <si>
    <t>придбання меблів</t>
  </si>
  <si>
    <t>субвенція на придбання житла АТО</t>
  </si>
  <si>
    <t>Придбання масок медичних 800 шт * 12 грн. = 9600 грн.</t>
  </si>
  <si>
    <t>Придбання масок медичних 2200 шт * 12 грн. = 26 400 грн.</t>
  </si>
  <si>
    <t>за виконання послуги у сфері містобудування, а саме: розроблення Звіту про стратегічну екологічну оцінку містобудівної документації по обєкту: Генеральний план с.Лимани Вітовського району Миколаївської області"</t>
  </si>
  <si>
    <t>виконання організації рецензії на пррект містобудівної документації:Генеральний план с. Лупареве Вітовського району Миколаївської області</t>
  </si>
  <si>
    <t>виконання організації рецензії на пррект містобудівної документації:Генеральний план с. Лимани Вітовського району Миколаївської області</t>
  </si>
  <si>
    <t xml:space="preserve">Розробка проекту землеустрою щодо встановлення (зміни) меж с-ща Степова Долина Вітовського району Миколаївської області на підставі затвердженого генерального плану забудови території </t>
  </si>
  <si>
    <t xml:space="preserve">Розробка проекту землеустрою щодо встановлення (зміни) меж села Українка Вітовського району Миколаївської області на підставі затвердженого генерального плану забудови території </t>
  </si>
  <si>
    <t xml:space="preserve">підготовка топографічної основи, геодезична привязка обєкту, збір та обробка вихідних даних для розробки проекту землеустрою щодо встановлення (зміни) межа села Прибузьке Вітовського району Миколаївської області  на підставі затвердженого генерального плану забудови території </t>
  </si>
  <si>
    <t>Поточний ремонт електричних мереж пожеженої частини в с.Галицинове Вітовського району Микоалївської області</t>
  </si>
  <si>
    <t>Виконання робочого проекту  "Поточний ремонт електричних мереж пожежної частини в с.Галицинове Вітовського району Миколаївської області</t>
  </si>
  <si>
    <t>оплата праці</t>
  </si>
  <si>
    <t>нарахування на оплату праці</t>
  </si>
  <si>
    <t>0610160 "Керівництво і управління у відповідній сфері у містах (місті Києві), селищах, селах, об`єднаних територіальних громадах"</t>
  </si>
  <si>
    <t xml:space="preserve">зменшення асигнувань на оплату праці </t>
  </si>
  <si>
    <t>зменшення видатків на придбання предметів, матеріалів, обладнання та інвентаря</t>
  </si>
  <si>
    <t>поточний ремонт покрівлі котельні Українківського ДНЗ</t>
  </si>
  <si>
    <t>поточний ремонт ганку Галицинівського  ДНЗ</t>
  </si>
  <si>
    <t>поточний ремонт водопостачання Галицинівського  ДНЗ</t>
  </si>
  <si>
    <t>всього по 0610160</t>
  </si>
  <si>
    <t>вогнезахисна обробка дерев'яних конструкцій покрівлі будівлі Українківського ДНЗ "Вербиченька"</t>
  </si>
  <si>
    <t>вогнезахисна обробка дерев'яних конструкцій покрівлі будівлі Лиманівського  ДНЗ "Струмочок"</t>
  </si>
  <si>
    <t>вогнезахисна обробка дерев'яних конструкцій покрівлі будівлі Лупарівського  ДНЗ "Золота рибка"</t>
  </si>
  <si>
    <t>поточний ремонт тротуару ДНЗ с.Прибузьке</t>
  </si>
  <si>
    <t xml:space="preserve">придбання пірометрів(інфрачервоний термометр)  13 * 2750,00 грн </t>
  </si>
  <si>
    <t>придбання антисептику 50 л*383 грн/л   для 5 ДНЗ</t>
  </si>
  <si>
    <t>зменшення асигнувань на оплату природного газу</t>
  </si>
  <si>
    <t>придбання дидактичних матеріалів для 5 ЗОШ</t>
  </si>
  <si>
    <t>придбання меблів для 5 ЗОШ</t>
  </si>
  <si>
    <t xml:space="preserve">придбання пірометрів(інфрачервоний термометр)  5 * 2750,00 грн </t>
  </si>
  <si>
    <t>поточний ремонт кабінету інформатики Галицинівської ЗОШ</t>
  </si>
  <si>
    <t>послуга з приєднання до електричних мереж системи розподілу по Лупарівській ЗОШ</t>
  </si>
  <si>
    <t>поточний ремонт системи опалення Лиманівської ЗОШ</t>
  </si>
  <si>
    <t>0611090 "Надання позашкільної освіти закладами позашкільної освіти, заходи із позашкільної роботи з дітьми"</t>
  </si>
  <si>
    <t>верхній одяг різний (топи -15 од.;  шорти  15 од.;  та кардигани  - 15 од.   Для сучасного танцю для дівчат</t>
  </si>
  <si>
    <t>верхній одяг різний  (фартух зі спиною - 60 од. , косинка - 60 од. для флешмобу)</t>
  </si>
  <si>
    <t xml:space="preserve">зменшення видатків на видатки на змагання </t>
  </si>
  <si>
    <t>зменшення видатків на заправку картриджів</t>
  </si>
  <si>
    <t xml:space="preserve">зменшення видатків на ремонт оргтехніки </t>
  </si>
  <si>
    <t xml:space="preserve">придбання пірометрів(інфрачервоний термометр)  1 * 2750,00 грн </t>
  </si>
  <si>
    <t>Разом по коду 0611090</t>
  </si>
  <si>
    <t>0611100 "Надання спеціальної освіти мистецькими школами"</t>
  </si>
  <si>
    <t xml:space="preserve">маска медична 800*12,00 </t>
  </si>
  <si>
    <t>Разом по коду 0611100</t>
  </si>
  <si>
    <t>0611162 "Інші програми та заходи у сфері освіти"</t>
  </si>
  <si>
    <t>Разом по коду 0611162</t>
  </si>
  <si>
    <t>0611150 "Методичне забезпечення діяльності закладів освіти"</t>
  </si>
  <si>
    <t>оплата природного газу</t>
  </si>
  <si>
    <t>Разом по коду 0611150</t>
  </si>
  <si>
    <t>0611170 "Забезпечення діяльності інклюзивно-ресурсних центрів"</t>
  </si>
  <si>
    <t xml:space="preserve">маска медична 250*12,00 </t>
  </si>
  <si>
    <t>Разом по коду 0611170</t>
  </si>
  <si>
    <t>0613133 "Інші заходи та заклади молодіжної політики"</t>
  </si>
  <si>
    <t>зменшення видатків на придбання  матеріалів  для занять(тканина,резинка,нитки)</t>
  </si>
  <si>
    <t>Разом по коду 0613133</t>
  </si>
  <si>
    <t>0614060 "Забезпечення діяльності палаців i будинків культури, клубів, центрів дозвілля та iнших клубних закладів"</t>
  </si>
  <si>
    <t xml:space="preserve">придбання пірометрів(інфрачервоний термометр)  4 * 2750,00 грн </t>
  </si>
  <si>
    <t>маска медична  1950*12,00 грн</t>
  </si>
  <si>
    <t>організаційне забезпечення культурно-мистецьких заходів (Галицинівський с/к - 10000 грн.; Лиманівський ис/к - 10000 грн.;  Лупарівський с/к -10000,00 грн.; Українківський  - 10000,00 грн.)</t>
  </si>
  <si>
    <t>послуги по трансопртному перевезенню  на культурно-мистецькі заходи  (Галицинівський с/к - 10000 грн.; Лиманівський ис/к - 10000 грн.;  Лупарівський с/к -5000,00 грн.; Українківський  - 6430 грн.)</t>
  </si>
  <si>
    <t>поточний ремон мережі водопостачання до приміщення будинку культури в с.Галицинове</t>
  </si>
  <si>
    <t>Разом по коду 0614060</t>
  </si>
  <si>
    <t>Оплата за виконання Робочого проекту "Встановлення двох КТП, біля вулиці Степова від ПЛ 6 кВ Ф-1131 у с. Галицинове Вітовського району Миколаївської області</t>
  </si>
  <si>
    <t>Разом по спеціальному  фонду</t>
  </si>
  <si>
    <t>генератор для Лиманівського ДНЗ</t>
  </si>
  <si>
    <t>морозильна камера (Лупарівський ДНЗ)</t>
  </si>
  <si>
    <t xml:space="preserve"> Система доочистки води (Апарати для дистилювання, фільтрування чи ректифікації)</t>
  </si>
  <si>
    <t>морозильна камера (Лиманівська ЗОШ)</t>
  </si>
  <si>
    <t xml:space="preserve">шафа жарочна (Лиманівська ЗОШ) </t>
  </si>
  <si>
    <t>кондиціонер (Прибузька ЗОШ)</t>
  </si>
  <si>
    <t xml:space="preserve"> Комп’ютерне обладнання (МФУ) 5*6500,00 грн</t>
  </si>
  <si>
    <t xml:space="preserve">телевізори  8000,00 грн* 6 </t>
  </si>
  <si>
    <t xml:space="preserve">придбання стінок шкільних для класів (Лиманівська ЗОШ - 21660,00 грн, Лупарівська ЗОШ - 8076,00 грн., Прибузька ЗОШ - 8076,00 грн., Українківська ЗОШ- 8076,00 грн.) </t>
  </si>
  <si>
    <t>придбання шаф для зберігання дидактичного матеріалу Галицинівська ЗОШ - 18810,00 грн; Лиманівська ЗОШ - 15528,00 грн.; Лупарівська ЗОШ -12030,00 грн.; Прибузька ЗОШ - 15528,00 грн.; Українківська ЗОШ - 15528,00 грн.</t>
  </si>
  <si>
    <t>зменшення асигнувань на придбання фотографічного обладнання (інтерактивний мультімедійний комплект)   8 одиниць (сесія 10.04.2020)</t>
  </si>
  <si>
    <t>зменшення асигнувань на придбання симулятора бойових дій (інтерактивний стрілецький симулятор "Шкільний тир" (сесія 10.04.2020)</t>
  </si>
  <si>
    <t>фільтр газу для Галицинівської  ЗОШ</t>
  </si>
  <si>
    <t>комп'ютер</t>
  </si>
  <si>
    <t>Фотографічне обладнання (фотокамера)</t>
  </si>
  <si>
    <t xml:space="preserve"> Комп’ютерне обладнання (МФУ)</t>
  </si>
  <si>
    <t>круг гончарний електричний 2 од. * 19500 грн.</t>
  </si>
  <si>
    <t>0617321 "Будівництво освітніх установ та закладів</t>
  </si>
  <si>
    <t>Робочий проект  "Капітальний ремонт коридорів 2-го поверху" Галицинівської ЗОШ</t>
  </si>
  <si>
    <t>Разом по коду 0617321</t>
  </si>
  <si>
    <t>2*Субвенція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у сумі 184 687 грн.</t>
  </si>
  <si>
    <t>0119770 "Інші субвенції з місцевого бюджету"</t>
  </si>
  <si>
    <t>субвенція обласному бюджету на співфінансування видатків на закупівлю компютерного обладнання для початкових класів нової української школи</t>
  </si>
  <si>
    <t>3*</t>
  </si>
  <si>
    <t>4*</t>
  </si>
  <si>
    <t>5* - 146 600 грн., 4* - 146 600 грн.</t>
  </si>
  <si>
    <t>4*-27050 грн.,     5*- 147950грн.</t>
  </si>
  <si>
    <t>5*</t>
  </si>
  <si>
    <t>6* передача коштів загального фонду до бюджету розвитку спеціального фонду за рахунок  перерозподілу асигнувань на інші функції бюджету по Відділу ОКМС за рахунок залишку коштів освітньої субвенції на суму 200 018 грн.</t>
  </si>
  <si>
    <t>5* - 3 794 грн.,      6* - 28706 грн.</t>
  </si>
  <si>
    <t>6*</t>
  </si>
  <si>
    <t>1/1* переозподіл асигнувань в межах затвордженого кошторису по ТПКВКМБ 0116020 на суму 20 000 грн.</t>
  </si>
  <si>
    <t>5* передача коштів загального фонду до бюджету розвитку спеціального фонду за рахунок  перерозподілу асигнувань на інші функції бюджету по Відділу ОКМС за рахунок залучення вільного залишку коштів станом на 01.01.2020 року  на суму   399 424 грн.</t>
  </si>
  <si>
    <t>Придбання насосів (2од. (3,0KW) * 19 825 грн.), (1 од.(4,0KW)* 25101грн.)</t>
  </si>
  <si>
    <t>зменшення асигнувань на нарахування на оплату праці</t>
  </si>
  <si>
    <t>3* - 3 887 грн.,     1* 31865 грн.</t>
  </si>
  <si>
    <t>2* - 74026 грн.,     3*-8225 грн.</t>
  </si>
  <si>
    <t>2* -   110 661грн.,    3* - 12296 грн.</t>
  </si>
  <si>
    <t>1* - 5 802 грн..,   3* - 43 990 грн.</t>
  </si>
  <si>
    <t>1* залучення вільного залишку станом на 01.01.2020 року на загальну суму 212 140 грн.</t>
  </si>
  <si>
    <t>3* перерозподіл асигнувань на інші функції бюджету по головному розпоряднику Відділу ОКМС на 1 183 598 суму</t>
  </si>
  <si>
    <t>4* передача коштів загального фонду до бюджету розвитку спеціального фонду за рахунок  перерозподілу асигнувань на інші функції бюджету по Відділу ОКМС на суму 75 450</t>
  </si>
  <si>
    <t>до рішення Галицинівської  сільської ради "Про внесення змін до бюджету Галицинівської сільської ради на 2020 рік" від  __.__.2020 року № 1</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</si>
</sst>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quot;грн.&quot;_-;\-* #,##0\ &quot;грн.&quot;_-;_-* &quot;-&quot;\ &quot;грн.&quot;_-;_-@_-"/>
    <numFmt numFmtId="181" formatCode="_-* #,##0\ _г_р_н_._-;\-* #,##0\ _г_р_н_._-;_-* &quot;-&quot;\ _г_р_н_._-;_-@_-"/>
    <numFmt numFmtId="182" formatCode="_-* #,##0.00\ &quot;грн.&quot;_-;\-* #,##0.00\ &quot;грн.&quot;_-;_-* &quot;-&quot;??\ &quot;грн.&quot;_-;_-@_-"/>
    <numFmt numFmtId="183" formatCode="_-* #,##0.00\ _г_р_н_._-;\-* #,##0.00\ _г_р_н_._-;_-* &quot;-&quot;??\ _г_р_н_._-;_-@_-"/>
    <numFmt numFmtId="184" formatCode="#,##0.000"/>
    <numFmt numFmtId="185" formatCode="0.000"/>
    <numFmt numFmtId="186" formatCode="#,##0.00000"/>
    <numFmt numFmtId="187" formatCode="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 &quot;₽&quot;"/>
  </numFmts>
  <fonts count="66">
    <font>
      <sz val="10"/>
      <name val="Arial Cyr"/>
      <family val="0"/>
    </font>
    <font>
      <u val="single"/>
      <sz val="10"/>
      <color indexed="12"/>
      <name val="Arial"/>
      <family val="2"/>
    </font>
    <font>
      <u val="single"/>
      <sz val="10"/>
      <color indexed="36"/>
      <name val="Arial"/>
      <family val="2"/>
    </font>
    <font>
      <sz val="12"/>
      <name val="Arial CYR"/>
      <family val="0"/>
    </font>
    <font>
      <sz val="14"/>
      <name val=" "/>
      <family val="0"/>
    </font>
    <font>
      <b/>
      <sz val="14"/>
      <name val=" "/>
      <family val="0"/>
    </font>
    <font>
      <b/>
      <i/>
      <sz val="14"/>
      <name val=" "/>
      <family val="0"/>
    </font>
    <font>
      <i/>
      <sz val="14"/>
      <name val=" "/>
      <family val="0"/>
    </font>
    <font>
      <sz val="18"/>
      <name val=" "/>
      <family val="0"/>
    </font>
    <font>
      <b/>
      <sz val="14"/>
      <name val="Arial Cyr"/>
      <family val="0"/>
    </font>
    <font>
      <sz val="14"/>
      <name val="Arial Cyr"/>
      <family val="0"/>
    </font>
    <font>
      <sz val="14"/>
      <name val="Times New Roman"/>
      <family val="1"/>
    </font>
    <font>
      <b/>
      <sz val="14"/>
      <name val="Times New Roman"/>
      <family val="1"/>
    </font>
    <font>
      <i/>
      <sz val="12"/>
      <name val=" "/>
      <family val="0"/>
    </font>
    <font>
      <i/>
      <sz val="10"/>
      <name val=" "/>
      <family val="0"/>
    </font>
    <font>
      <i/>
      <sz val="11"/>
      <name val=" "/>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 "/>
      <family val="0"/>
    </font>
    <font>
      <sz val="14"/>
      <color indexed="9"/>
      <name val=" "/>
      <family val="0"/>
    </font>
    <font>
      <sz val="14"/>
      <color indexed="10"/>
      <name val=" "/>
      <family val="0"/>
    </font>
    <font>
      <b/>
      <sz val="14"/>
      <color indexed="10"/>
      <name val=" "/>
      <family val="0"/>
    </font>
    <font>
      <b/>
      <sz val="14"/>
      <color indexed="8"/>
      <name val="Times New Roman"/>
      <family val="1"/>
    </font>
    <font>
      <sz val="14"/>
      <color indexed="8"/>
      <name val="Times New Roman"/>
      <family val="1"/>
    </font>
    <font>
      <sz val="14"/>
      <color indexed="8"/>
      <name val="Calibri"/>
      <family val="2"/>
    </font>
    <font>
      <b/>
      <sz val="1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 "/>
      <family val="0"/>
    </font>
    <font>
      <sz val="14"/>
      <color theme="0"/>
      <name val=" "/>
      <family val="0"/>
    </font>
    <font>
      <sz val="14"/>
      <color rgb="FFFF0000"/>
      <name val=" "/>
      <family val="0"/>
    </font>
    <font>
      <b/>
      <sz val="14"/>
      <color rgb="FFFF0000"/>
      <name val=" "/>
      <family val="0"/>
    </font>
    <font>
      <b/>
      <sz val="14"/>
      <color rgb="FF000000"/>
      <name val="Times New Roman"/>
      <family val="1"/>
    </font>
    <font>
      <sz val="14"/>
      <color rgb="FF000000"/>
      <name val="Times New Roman"/>
      <family val="1"/>
    </font>
    <font>
      <sz val="14"/>
      <color rgb="FF000000"/>
      <name val="Calibri"/>
      <family val="2"/>
    </font>
    <font>
      <b/>
      <sz val="14"/>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style="thin"/>
      <right style="thin"/>
      <top style="thin"/>
      <bottom style="thin"/>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color indexed="63"/>
      </bottom>
    </border>
    <border>
      <left style="thin"/>
      <right style="medium"/>
      <top>
        <color indexed="63"/>
      </top>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lignment/>
      <protection/>
    </xf>
    <xf numFmtId="0" fontId="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7" fillId="31" borderId="0" applyNumberFormat="0" applyBorder="0" applyAlignment="0" applyProtection="0"/>
  </cellStyleXfs>
  <cellXfs count="316">
    <xf numFmtId="0" fontId="0" fillId="0" borderId="0" xfId="0" applyAlignment="1">
      <alignment/>
    </xf>
    <xf numFmtId="0" fontId="4" fillId="0" borderId="0" xfId="53" applyFont="1" applyAlignment="1">
      <alignment vertical="top"/>
      <protection/>
    </xf>
    <xf numFmtId="49" fontId="4" fillId="0" borderId="0" xfId="53" applyNumberFormat="1" applyFont="1" applyAlignment="1">
      <alignment vertical="top"/>
      <protection/>
    </xf>
    <xf numFmtId="0" fontId="4" fillId="0" borderId="0" xfId="53" applyFont="1" applyAlignment="1">
      <alignment vertical="top" wrapText="1"/>
      <protection/>
    </xf>
    <xf numFmtId="184" fontId="4" fillId="0" borderId="0" xfId="53" applyNumberFormat="1" applyFont="1" applyAlignment="1">
      <alignment vertical="top"/>
      <protection/>
    </xf>
    <xf numFmtId="184" fontId="5" fillId="0" borderId="0" xfId="0" applyNumberFormat="1" applyFont="1" applyFill="1" applyAlignment="1">
      <alignment horizontal="left" vertical="top"/>
    </xf>
    <xf numFmtId="0" fontId="4" fillId="0" borderId="0" xfId="53" applyFont="1" applyAlignment="1">
      <alignment horizontal="center" vertical="center"/>
      <protection/>
    </xf>
    <xf numFmtId="0" fontId="4" fillId="0" borderId="0" xfId="0" applyFont="1" applyAlignment="1">
      <alignment vertical="top" wrapText="1"/>
    </xf>
    <xf numFmtId="0" fontId="4" fillId="0" borderId="0" xfId="0" applyFont="1" applyAlignment="1">
      <alignment vertical="top"/>
    </xf>
    <xf numFmtId="184" fontId="4" fillId="0" borderId="0" xfId="53" applyNumberFormat="1" applyFont="1" applyAlignment="1">
      <alignment horizontal="right" vertical="top"/>
      <protection/>
    </xf>
    <xf numFmtId="184" fontId="5" fillId="0" borderId="0" xfId="53" applyNumberFormat="1" applyFont="1" applyFill="1" applyAlignment="1">
      <alignment horizontal="right" vertical="top"/>
      <protection/>
    </xf>
    <xf numFmtId="0" fontId="4" fillId="0" borderId="10" xfId="53" applyFont="1" applyBorder="1" applyAlignment="1">
      <alignment horizontal="center" vertical="top" wrapText="1"/>
      <protection/>
    </xf>
    <xf numFmtId="0" fontId="4" fillId="0" borderId="0" xfId="53" applyFont="1" applyAlignment="1">
      <alignment horizontal="center" vertical="top" wrapText="1"/>
      <protection/>
    </xf>
    <xf numFmtId="184" fontId="5" fillId="0" borderId="11" xfId="53" applyNumberFormat="1" applyFont="1" applyBorder="1" applyAlignment="1">
      <alignment horizontal="center" vertical="top" wrapText="1"/>
      <protection/>
    </xf>
    <xf numFmtId="184" fontId="5" fillId="0" borderId="12" xfId="53" applyNumberFormat="1" applyFont="1" applyBorder="1" applyAlignment="1">
      <alignment vertical="top"/>
      <protection/>
    </xf>
    <xf numFmtId="1" fontId="6" fillId="0" borderId="13" xfId="53" applyNumberFormat="1" applyFont="1" applyBorder="1" applyAlignment="1">
      <alignment horizontal="center" vertical="top"/>
      <protection/>
    </xf>
    <xf numFmtId="49" fontId="6" fillId="0" borderId="11" xfId="53" applyNumberFormat="1" applyFont="1" applyBorder="1" applyAlignment="1">
      <alignment horizontal="center" vertical="top"/>
      <protection/>
    </xf>
    <xf numFmtId="1" fontId="7" fillId="0" borderId="11" xfId="53" applyNumberFormat="1" applyFont="1" applyBorder="1" applyAlignment="1">
      <alignment horizontal="center" vertical="top" wrapText="1"/>
      <protection/>
    </xf>
    <xf numFmtId="3" fontId="6" fillId="0" borderId="11" xfId="53" applyNumberFormat="1" applyFont="1" applyBorder="1" applyAlignment="1">
      <alignment horizontal="center" vertical="top"/>
      <protection/>
    </xf>
    <xf numFmtId="3" fontId="6" fillId="0" borderId="14" xfId="53" applyNumberFormat="1" applyFont="1" applyBorder="1" applyAlignment="1">
      <alignment horizontal="center" vertical="top"/>
      <protection/>
    </xf>
    <xf numFmtId="3" fontId="6" fillId="0" borderId="11" xfId="53" applyNumberFormat="1" applyFont="1" applyFill="1" applyBorder="1" applyAlignment="1">
      <alignment horizontal="center" vertical="top"/>
      <protection/>
    </xf>
    <xf numFmtId="1" fontId="7" fillId="0" borderId="14" xfId="53" applyNumberFormat="1" applyFont="1" applyBorder="1" applyAlignment="1">
      <alignment horizontal="center" vertical="center"/>
      <protection/>
    </xf>
    <xf numFmtId="1" fontId="7" fillId="0" borderId="12" xfId="53" applyNumberFormat="1" applyFont="1" applyBorder="1" applyAlignment="1">
      <alignment horizontal="center" vertical="top"/>
      <protection/>
    </xf>
    <xf numFmtId="1" fontId="7" fillId="0" borderId="0" xfId="53" applyNumberFormat="1" applyFont="1" applyAlignment="1">
      <alignment horizontal="center" vertical="top"/>
      <protection/>
    </xf>
    <xf numFmtId="1" fontId="7" fillId="0" borderId="13" xfId="53" applyNumberFormat="1" applyFont="1" applyBorder="1" applyAlignment="1">
      <alignment horizontal="center" vertical="top"/>
      <protection/>
    </xf>
    <xf numFmtId="49" fontId="7" fillId="0" borderId="11" xfId="53" applyNumberFormat="1" applyFont="1" applyBorder="1" applyAlignment="1">
      <alignment horizontal="center" vertical="top"/>
      <protection/>
    </xf>
    <xf numFmtId="1" fontId="7" fillId="0" borderId="15" xfId="53" applyNumberFormat="1" applyFont="1" applyFill="1" applyBorder="1" applyAlignment="1">
      <alignment horizontal="center" vertical="top"/>
      <protection/>
    </xf>
    <xf numFmtId="49" fontId="7" fillId="0" borderId="16" xfId="53" applyNumberFormat="1" applyFont="1" applyFill="1" applyBorder="1" applyAlignment="1">
      <alignment horizontal="center" vertical="top"/>
      <protection/>
    </xf>
    <xf numFmtId="184" fontId="7" fillId="0" borderId="11" xfId="53" applyNumberFormat="1" applyFont="1" applyFill="1" applyBorder="1" applyAlignment="1">
      <alignment horizontal="center" vertical="center"/>
      <protection/>
    </xf>
    <xf numFmtId="1" fontId="7" fillId="0" borderId="12" xfId="53" applyNumberFormat="1" applyFont="1" applyFill="1" applyBorder="1" applyAlignment="1">
      <alignment horizontal="center" vertical="top"/>
      <protection/>
    </xf>
    <xf numFmtId="1" fontId="7" fillId="0" borderId="0" xfId="53" applyNumberFormat="1" applyFont="1" applyFill="1" applyAlignment="1">
      <alignment horizontal="center" vertical="top"/>
      <protection/>
    </xf>
    <xf numFmtId="1" fontId="7" fillId="0" borderId="17" xfId="53" applyNumberFormat="1" applyFont="1" applyFill="1" applyBorder="1" applyAlignment="1">
      <alignment horizontal="center" vertical="top"/>
      <protection/>
    </xf>
    <xf numFmtId="49" fontId="7" fillId="0" borderId="18" xfId="53" applyNumberFormat="1" applyFont="1" applyFill="1" applyBorder="1" applyAlignment="1">
      <alignment horizontal="center" vertical="top"/>
      <protection/>
    </xf>
    <xf numFmtId="1" fontId="6" fillId="0" borderId="17" xfId="53" applyNumberFormat="1" applyFont="1" applyFill="1" applyBorder="1" applyAlignment="1">
      <alignment horizontal="center" vertical="top"/>
      <protection/>
    </xf>
    <xf numFmtId="49" fontId="6" fillId="0" borderId="18" xfId="53" applyNumberFormat="1" applyFont="1" applyFill="1" applyBorder="1" applyAlignment="1">
      <alignment horizontal="center" vertical="top"/>
      <protection/>
    </xf>
    <xf numFmtId="1" fontId="6" fillId="0" borderId="12" xfId="53" applyNumberFormat="1" applyFont="1" applyFill="1" applyBorder="1" applyAlignment="1">
      <alignment horizontal="center" vertical="top"/>
      <protection/>
    </xf>
    <xf numFmtId="1" fontId="6" fillId="0" borderId="0" xfId="53" applyNumberFormat="1" applyFont="1" applyFill="1" applyAlignment="1">
      <alignment horizontal="center" vertical="top"/>
      <protection/>
    </xf>
    <xf numFmtId="0" fontId="5" fillId="0" borderId="11" xfId="0" applyFont="1" applyFill="1" applyBorder="1" applyAlignment="1">
      <alignment horizontal="center" vertical="top"/>
    </xf>
    <xf numFmtId="49" fontId="5" fillId="0" borderId="11" xfId="0" applyNumberFormat="1" applyFont="1" applyFill="1" applyBorder="1" applyAlignment="1">
      <alignment horizontal="center" vertical="top"/>
    </xf>
    <xf numFmtId="0" fontId="4" fillId="0" borderId="11" xfId="0" applyFont="1" applyFill="1" applyBorder="1" applyAlignment="1">
      <alignment horizontal="left" vertical="top" wrapText="1"/>
    </xf>
    <xf numFmtId="4" fontId="4" fillId="0" borderId="16" xfId="53" applyNumberFormat="1" applyFont="1" applyFill="1" applyBorder="1" applyAlignment="1">
      <alignment horizontal="center" vertical="center" wrapText="1"/>
      <protection/>
    </xf>
    <xf numFmtId="4" fontId="5" fillId="0" borderId="16" xfId="53" applyNumberFormat="1" applyFont="1" applyFill="1" applyBorder="1" applyAlignment="1">
      <alignment horizontal="center" vertical="center" wrapText="1"/>
      <protection/>
    </xf>
    <xf numFmtId="1" fontId="5" fillId="0" borderId="19" xfId="53" applyNumberFormat="1" applyFont="1" applyFill="1" applyBorder="1" applyAlignment="1">
      <alignment horizontal="center" vertical="center" wrapText="1"/>
      <protection/>
    </xf>
    <xf numFmtId="186" fontId="5" fillId="0" borderId="0" xfId="0" applyNumberFormat="1" applyFont="1" applyFill="1" applyAlignment="1">
      <alignment vertical="top"/>
    </xf>
    <xf numFmtId="0" fontId="5" fillId="0" borderId="0" xfId="0" applyFont="1" applyFill="1" applyAlignment="1">
      <alignment vertical="top"/>
    </xf>
    <xf numFmtId="0" fontId="5" fillId="0" borderId="17" xfId="0" applyFont="1" applyFill="1" applyBorder="1" applyAlignment="1">
      <alignment horizontal="center" vertical="top"/>
    </xf>
    <xf numFmtId="49" fontId="5" fillId="0" borderId="18" xfId="0" applyNumberFormat="1" applyFont="1" applyFill="1" applyBorder="1" applyAlignment="1">
      <alignment horizontal="center" vertical="top"/>
    </xf>
    <xf numFmtId="4" fontId="4" fillId="0" borderId="11" xfId="53" applyNumberFormat="1" applyFont="1" applyFill="1" applyBorder="1" applyAlignment="1">
      <alignment horizontal="center" vertical="center" wrapText="1"/>
      <protection/>
    </xf>
    <xf numFmtId="4" fontId="5" fillId="0" borderId="11" xfId="53" applyNumberFormat="1" applyFont="1" applyFill="1" applyBorder="1" applyAlignment="1">
      <alignment horizontal="center" vertical="center" wrapText="1"/>
      <protection/>
    </xf>
    <xf numFmtId="0" fontId="5" fillId="0" borderId="13" xfId="0" applyFont="1" applyFill="1" applyBorder="1" applyAlignment="1">
      <alignment horizontal="center" vertical="top"/>
    </xf>
    <xf numFmtId="49" fontId="6" fillId="0" borderId="11" xfId="0" applyNumberFormat="1" applyFont="1" applyFill="1" applyBorder="1" applyAlignment="1">
      <alignment horizontal="center" vertical="top"/>
    </xf>
    <xf numFmtId="0" fontId="5" fillId="0" borderId="20" xfId="0" applyFont="1" applyFill="1" applyBorder="1" applyAlignment="1">
      <alignment horizontal="center" vertical="top"/>
    </xf>
    <xf numFmtId="49" fontId="5" fillId="0" borderId="20" xfId="0" applyNumberFormat="1" applyFont="1" applyFill="1" applyBorder="1" applyAlignment="1">
      <alignment horizontal="center" vertical="top"/>
    </xf>
    <xf numFmtId="0" fontId="5" fillId="0" borderId="0" xfId="0" applyFont="1" applyFill="1" applyAlignment="1">
      <alignment horizontal="left" vertical="top"/>
    </xf>
    <xf numFmtId="185" fontId="58" fillId="32" borderId="0" xfId="0" applyNumberFormat="1" applyFont="1" applyFill="1" applyAlignment="1">
      <alignment horizontal="center" vertical="top"/>
    </xf>
    <xf numFmtId="184" fontId="5" fillId="0" borderId="0" xfId="53" applyNumberFormat="1" applyFont="1" applyFill="1" applyAlignment="1">
      <alignment horizontal="justify" vertical="top" wrapText="1"/>
      <protection/>
    </xf>
    <xf numFmtId="192" fontId="59" fillId="0" borderId="0" xfId="53" applyNumberFormat="1" applyFont="1" applyFill="1" applyAlignment="1">
      <alignment horizontal="center" vertical="center"/>
      <protection/>
    </xf>
    <xf numFmtId="4" fontId="4" fillId="0" borderId="0" xfId="53" applyNumberFormat="1" applyFont="1" applyAlignment="1">
      <alignment vertical="top"/>
      <protection/>
    </xf>
    <xf numFmtId="0" fontId="4" fillId="0" borderId="0" xfId="53" applyFont="1" applyFill="1" applyBorder="1" applyAlignment="1">
      <alignment vertical="top"/>
      <protection/>
    </xf>
    <xf numFmtId="4" fontId="4" fillId="0" borderId="0" xfId="53" applyNumberFormat="1" applyFont="1" applyAlignment="1">
      <alignment horizontal="justify" vertical="top" wrapText="1"/>
      <protection/>
    </xf>
    <xf numFmtId="0" fontId="4" fillId="0" borderId="0" xfId="53" applyFont="1" applyFill="1" applyBorder="1" applyAlignment="1">
      <alignment vertical="top" wrapText="1"/>
      <protection/>
    </xf>
    <xf numFmtId="4" fontId="4" fillId="0" borderId="0" xfId="53" applyNumberFormat="1" applyFont="1" applyFill="1" applyBorder="1" applyAlignment="1">
      <alignment horizontal="center" vertical="center"/>
      <protection/>
    </xf>
    <xf numFmtId="0" fontId="4" fillId="0" borderId="0" xfId="53" applyFont="1" applyBorder="1" applyAlignment="1">
      <alignment vertical="top"/>
      <protection/>
    </xf>
    <xf numFmtId="0" fontId="4" fillId="0" borderId="0" xfId="53" applyFont="1" applyFill="1" applyBorder="1" applyAlignment="1">
      <alignment horizontal="center" vertical="center"/>
      <protection/>
    </xf>
    <xf numFmtId="184" fontId="5" fillId="0" borderId="0" xfId="53" applyNumberFormat="1" applyFont="1" applyFill="1" applyBorder="1" applyAlignment="1">
      <alignment vertical="top"/>
      <protection/>
    </xf>
    <xf numFmtId="0" fontId="4" fillId="0" borderId="0" xfId="53" applyFont="1" applyBorder="1" applyAlignment="1">
      <alignment horizontal="center" vertical="center"/>
      <protection/>
    </xf>
    <xf numFmtId="49" fontId="4" fillId="0" borderId="0" xfId="53" applyNumberFormat="1" applyFont="1" applyBorder="1" applyAlignment="1">
      <alignment vertical="top"/>
      <protection/>
    </xf>
    <xf numFmtId="0" fontId="4" fillId="0" borderId="0" xfId="53" applyFont="1" applyBorder="1" applyAlignment="1">
      <alignment vertical="top" wrapText="1"/>
      <protection/>
    </xf>
    <xf numFmtId="184" fontId="4" fillId="0" borderId="0" xfId="53" applyNumberFormat="1" applyFont="1" applyBorder="1" applyAlignment="1">
      <alignment vertical="top"/>
      <protection/>
    </xf>
    <xf numFmtId="184" fontId="5" fillId="0" borderId="0" xfId="53" applyNumberFormat="1" applyFont="1" applyFill="1" applyAlignment="1">
      <alignment vertical="top"/>
      <protection/>
    </xf>
    <xf numFmtId="0" fontId="5" fillId="0" borderId="16" xfId="0" applyFont="1" applyFill="1" applyBorder="1" applyAlignment="1">
      <alignment horizontal="center" vertical="top"/>
    </xf>
    <xf numFmtId="49" fontId="6" fillId="0" borderId="16" xfId="0" applyNumberFormat="1" applyFont="1" applyFill="1" applyBorder="1" applyAlignment="1">
      <alignment horizontal="center" vertical="top"/>
    </xf>
    <xf numFmtId="4" fontId="58" fillId="0" borderId="11" xfId="0" applyNumberFormat="1" applyFont="1" applyBorder="1" applyAlignment="1">
      <alignment horizontal="right"/>
    </xf>
    <xf numFmtId="4" fontId="4" fillId="32" borderId="11" xfId="53" applyNumberFormat="1" applyFont="1" applyFill="1" applyBorder="1" applyAlignment="1">
      <alignment horizontal="center" vertical="center" wrapText="1"/>
      <protection/>
    </xf>
    <xf numFmtId="0" fontId="5" fillId="0" borderId="21" xfId="0" applyFont="1" applyBorder="1" applyAlignment="1">
      <alignment vertical="top" wrapText="1"/>
    </xf>
    <xf numFmtId="0" fontId="5" fillId="0" borderId="20" xfId="0" applyFont="1" applyFill="1" applyBorder="1" applyAlignment="1">
      <alignment horizontal="left" vertical="top" wrapText="1"/>
    </xf>
    <xf numFmtId="4" fontId="5" fillId="32" borderId="22" xfId="0" applyNumberFormat="1" applyFont="1" applyFill="1" applyBorder="1" applyAlignment="1">
      <alignment horizontal="center" vertical="center" wrapText="1"/>
    </xf>
    <xf numFmtId="0" fontId="5" fillId="0" borderId="0" xfId="53" applyFont="1" applyAlignment="1">
      <alignment vertical="top"/>
      <protection/>
    </xf>
    <xf numFmtId="0" fontId="5" fillId="0" borderId="11" xfId="0" applyFont="1" applyFill="1" applyBorder="1" applyAlignment="1">
      <alignment horizontal="left" vertical="top" wrapText="1"/>
    </xf>
    <xf numFmtId="4" fontId="4" fillId="0" borderId="0" xfId="53" applyNumberFormat="1" applyFont="1" applyFill="1" applyBorder="1" applyAlignment="1">
      <alignment horizontal="center" vertical="center" wrapText="1"/>
      <protection/>
    </xf>
    <xf numFmtId="0" fontId="58" fillId="0" borderId="11" xfId="0" applyFont="1" applyBorder="1" applyAlignment="1">
      <alignment wrapText="1"/>
    </xf>
    <xf numFmtId="0" fontId="4" fillId="0" borderId="23" xfId="0" applyFont="1" applyBorder="1" applyAlignment="1">
      <alignment vertical="top" wrapText="1"/>
    </xf>
    <xf numFmtId="0" fontId="4" fillId="0" borderId="24" xfId="0" applyFont="1" applyBorder="1" applyAlignment="1">
      <alignmen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1" fontId="6" fillId="0" borderId="11" xfId="53" applyNumberFormat="1" applyFont="1" applyBorder="1" applyAlignment="1">
      <alignment horizontal="center" vertical="top"/>
      <protection/>
    </xf>
    <xf numFmtId="1" fontId="6" fillId="0" borderId="11" xfId="53" applyNumberFormat="1" applyFont="1" applyBorder="1" applyAlignment="1">
      <alignment horizontal="left" vertical="top"/>
      <protection/>
    </xf>
    <xf numFmtId="3" fontId="7" fillId="0" borderId="11" xfId="53" applyNumberFormat="1" applyFont="1" applyBorder="1" applyAlignment="1">
      <alignment horizontal="center" vertical="top"/>
      <protection/>
    </xf>
    <xf numFmtId="3" fontId="7" fillId="0" borderId="14" xfId="53" applyNumberFormat="1" applyFont="1" applyBorder="1" applyAlignment="1">
      <alignment horizontal="center" vertical="top"/>
      <protection/>
    </xf>
    <xf numFmtId="184" fontId="7" fillId="0" borderId="14" xfId="53" applyNumberFormat="1" applyFont="1" applyFill="1" applyBorder="1" applyAlignment="1">
      <alignment horizontal="center" vertical="center"/>
      <protection/>
    </xf>
    <xf numFmtId="184" fontId="6" fillId="0" borderId="11" xfId="53" applyNumberFormat="1" applyFont="1" applyFill="1" applyBorder="1" applyAlignment="1">
      <alignment horizontal="center" vertical="center"/>
      <protection/>
    </xf>
    <xf numFmtId="1" fontId="7" fillId="0" borderId="14" xfId="53" applyNumberFormat="1" applyFont="1" applyFill="1" applyBorder="1" applyAlignment="1">
      <alignment horizontal="center" vertical="center"/>
      <protection/>
    </xf>
    <xf numFmtId="0" fontId="4" fillId="0" borderId="25" xfId="0" applyFont="1" applyFill="1" applyBorder="1" applyAlignment="1">
      <alignment vertical="top" wrapText="1"/>
    </xf>
    <xf numFmtId="184" fontId="7" fillId="0" borderId="21" xfId="53" applyNumberFormat="1" applyFont="1" applyFill="1" applyBorder="1" applyAlignment="1">
      <alignment horizontal="center" vertical="center"/>
      <protection/>
    </xf>
    <xf numFmtId="4" fontId="6" fillId="0" borderId="11" xfId="53" applyNumberFormat="1" applyFont="1" applyFill="1" applyBorder="1" applyAlignment="1">
      <alignment horizontal="center" vertical="center"/>
      <protection/>
    </xf>
    <xf numFmtId="0" fontId="4" fillId="0" borderId="25" xfId="0" applyFont="1" applyFill="1" applyBorder="1" applyAlignment="1">
      <alignment horizontal="left" vertical="top"/>
    </xf>
    <xf numFmtId="0" fontId="5" fillId="0" borderId="25" xfId="0" applyFont="1" applyFill="1" applyBorder="1" applyAlignment="1">
      <alignment horizontal="left" vertical="top" wrapText="1"/>
    </xf>
    <xf numFmtId="0" fontId="4" fillId="0" borderId="25" xfId="0" applyFont="1" applyFill="1" applyBorder="1" applyAlignment="1">
      <alignment horizontal="left" vertical="top" wrapText="1"/>
    </xf>
    <xf numFmtId="4" fontId="4" fillId="0" borderId="11" xfId="0" applyNumberFormat="1" applyFont="1" applyFill="1" applyBorder="1" applyAlignment="1">
      <alignment horizontal="center" vertical="center" wrapText="1"/>
    </xf>
    <xf numFmtId="1" fontId="7" fillId="0" borderId="14" xfId="53" applyNumberFormat="1" applyFont="1" applyFill="1" applyBorder="1" applyAlignment="1">
      <alignment horizontal="center" vertical="center" wrapText="1"/>
      <protection/>
    </xf>
    <xf numFmtId="4" fontId="5" fillId="0" borderId="11" xfId="0" applyNumberFormat="1" applyFont="1" applyFill="1" applyBorder="1" applyAlignment="1">
      <alignment horizontal="center" vertical="center" wrapText="1"/>
    </xf>
    <xf numFmtId="0" fontId="4" fillId="0" borderId="25" xfId="0" applyFont="1" applyFill="1" applyBorder="1" applyAlignment="1">
      <alignment horizontal="center" vertical="top" wrapText="1"/>
    </xf>
    <xf numFmtId="49" fontId="5" fillId="32" borderId="0" xfId="53" applyNumberFormat="1" applyFont="1" applyFill="1" applyBorder="1" applyAlignment="1">
      <alignment horizontal="center" vertical="top" wrapText="1"/>
      <protection/>
    </xf>
    <xf numFmtId="4" fontId="5" fillId="32" borderId="0" xfId="0" applyNumberFormat="1" applyFont="1" applyFill="1" applyBorder="1" applyAlignment="1">
      <alignment horizontal="center" vertical="center" wrapText="1"/>
    </xf>
    <xf numFmtId="4" fontId="4" fillId="32" borderId="0" xfId="53" applyNumberFormat="1" applyFont="1" applyFill="1" applyBorder="1" applyAlignment="1">
      <alignment horizontal="center" vertical="center" wrapText="1"/>
      <protection/>
    </xf>
    <xf numFmtId="1" fontId="5" fillId="0" borderId="0" xfId="53" applyNumberFormat="1" applyFont="1" applyFill="1" applyBorder="1" applyAlignment="1">
      <alignment horizontal="center" vertical="center" wrapText="1"/>
      <protection/>
    </xf>
    <xf numFmtId="1" fontId="6" fillId="0" borderId="0" xfId="53" applyNumberFormat="1" applyFont="1" applyFill="1" applyBorder="1" applyAlignment="1">
      <alignment horizontal="center" vertical="top"/>
      <protection/>
    </xf>
    <xf numFmtId="4" fontId="5" fillId="32" borderId="11" xfId="53" applyNumberFormat="1" applyFont="1" applyFill="1" applyBorder="1" applyAlignment="1">
      <alignment horizontal="center" vertical="center" wrapText="1"/>
      <protection/>
    </xf>
    <xf numFmtId="0" fontId="5" fillId="32" borderId="25" xfId="0" applyFont="1" applyFill="1" applyBorder="1" applyAlignment="1">
      <alignment horizontal="left" vertical="top" wrapText="1"/>
    </xf>
    <xf numFmtId="184" fontId="6" fillId="32" borderId="11" xfId="53" applyNumberFormat="1" applyFont="1" applyFill="1" applyBorder="1" applyAlignment="1">
      <alignment horizontal="center" vertical="center"/>
      <protection/>
    </xf>
    <xf numFmtId="1" fontId="6" fillId="32" borderId="17" xfId="53" applyNumberFormat="1" applyFont="1" applyFill="1" applyBorder="1" applyAlignment="1">
      <alignment horizontal="center" vertical="top"/>
      <protection/>
    </xf>
    <xf numFmtId="49" fontId="6" fillId="32" borderId="18" xfId="53" applyNumberFormat="1" applyFont="1" applyFill="1" applyBorder="1" applyAlignment="1">
      <alignment horizontal="center" vertical="top"/>
      <protection/>
    </xf>
    <xf numFmtId="0" fontId="4" fillId="32" borderId="25" xfId="0" applyFont="1" applyFill="1" applyBorder="1" applyAlignment="1">
      <alignment horizontal="left" vertical="top" wrapText="1"/>
    </xf>
    <xf numFmtId="184" fontId="7" fillId="32" borderId="11" xfId="53" applyNumberFormat="1" applyFont="1" applyFill="1" applyBorder="1" applyAlignment="1">
      <alignment horizontal="center" vertical="center"/>
      <protection/>
    </xf>
    <xf numFmtId="1" fontId="7" fillId="32" borderId="14" xfId="53" applyNumberFormat="1" applyFont="1" applyFill="1" applyBorder="1" applyAlignment="1">
      <alignment horizontal="center" vertical="center"/>
      <protection/>
    </xf>
    <xf numFmtId="1" fontId="6" fillId="32" borderId="12" xfId="53" applyNumberFormat="1" applyFont="1" applyFill="1" applyBorder="1" applyAlignment="1">
      <alignment horizontal="center" vertical="top"/>
      <protection/>
    </xf>
    <xf numFmtId="1" fontId="6" fillId="32" borderId="0" xfId="53" applyNumberFormat="1" applyFont="1" applyFill="1" applyAlignment="1">
      <alignment horizontal="center" vertical="top"/>
      <protection/>
    </xf>
    <xf numFmtId="4" fontId="5" fillId="32" borderId="11" xfId="0" applyNumberFormat="1" applyFont="1" applyFill="1" applyBorder="1" applyAlignment="1">
      <alignment horizontal="center" vertical="center" wrapText="1"/>
    </xf>
    <xf numFmtId="4" fontId="4" fillId="32" borderId="11" xfId="0" applyNumberFormat="1" applyFont="1" applyFill="1" applyBorder="1" applyAlignment="1">
      <alignment horizontal="center" vertical="center" wrapText="1"/>
    </xf>
    <xf numFmtId="0" fontId="4" fillId="32" borderId="11" xfId="0" applyFont="1" applyFill="1" applyBorder="1" applyAlignment="1">
      <alignment horizontal="left" vertical="top" wrapText="1"/>
    </xf>
    <xf numFmtId="4" fontId="5" fillId="32" borderId="16" xfId="53" applyNumberFormat="1" applyFont="1" applyFill="1" applyBorder="1" applyAlignment="1">
      <alignment horizontal="center" vertical="center" wrapText="1"/>
      <protection/>
    </xf>
    <xf numFmtId="0" fontId="4" fillId="0" borderId="26" xfId="0" applyFont="1" applyBorder="1" applyAlignment="1">
      <alignment horizontal="center" vertical="top"/>
    </xf>
    <xf numFmtId="0" fontId="11" fillId="0" borderId="25" xfId="0" applyFont="1" applyFill="1" applyBorder="1" applyAlignment="1">
      <alignment horizontal="left" vertical="top" wrapText="1"/>
    </xf>
    <xf numFmtId="4" fontId="60" fillId="32" borderId="11" xfId="53" applyNumberFormat="1" applyFont="1" applyFill="1" applyBorder="1" applyAlignment="1">
      <alignment horizontal="center" vertical="center" wrapText="1"/>
      <protection/>
    </xf>
    <xf numFmtId="4" fontId="60" fillId="0" borderId="11" xfId="53" applyNumberFormat="1" applyFont="1" applyFill="1" applyBorder="1" applyAlignment="1">
      <alignment horizontal="center" vertical="center" wrapText="1"/>
      <protection/>
    </xf>
    <xf numFmtId="4" fontId="61" fillId="0" borderId="11" xfId="53" applyNumberFormat="1" applyFont="1" applyFill="1" applyBorder="1" applyAlignment="1">
      <alignment horizontal="center" vertical="center" wrapText="1"/>
      <protection/>
    </xf>
    <xf numFmtId="0" fontId="5" fillId="0" borderId="27" xfId="0" applyFont="1" applyBorder="1" applyAlignment="1">
      <alignment vertical="top" wrapText="1"/>
    </xf>
    <xf numFmtId="0" fontId="4" fillId="0" borderId="27" xfId="0" applyFont="1" applyBorder="1" applyAlignment="1">
      <alignment vertical="top" wrapText="1"/>
    </xf>
    <xf numFmtId="4" fontId="61" fillId="0" borderId="11" xfId="53" applyNumberFormat="1" applyFont="1" applyFill="1" applyBorder="1" applyAlignment="1">
      <alignment horizontal="center" vertical="center" wrapText="1"/>
      <protection/>
    </xf>
    <xf numFmtId="0" fontId="62" fillId="0" borderId="11" xfId="0" applyFont="1" applyFill="1" applyBorder="1" applyAlignment="1">
      <alignment/>
    </xf>
    <xf numFmtId="0" fontId="63" fillId="0" borderId="11" xfId="0" applyFont="1" applyFill="1" applyBorder="1" applyAlignment="1">
      <alignment/>
    </xf>
    <xf numFmtId="0" fontId="11" fillId="0" borderId="11" xfId="0" applyFont="1" applyFill="1" applyBorder="1" applyAlignment="1">
      <alignment horizontal="left" vertical="center" wrapText="1"/>
    </xf>
    <xf numFmtId="4" fontId="11" fillId="0" borderId="11" xfId="53" applyNumberFormat="1" applyFont="1" applyFill="1" applyBorder="1" applyAlignment="1">
      <alignment horizontal="center" vertical="center" wrapText="1"/>
      <protection/>
    </xf>
    <xf numFmtId="0" fontId="11" fillId="0" borderId="11" xfId="0" applyFont="1" applyBorder="1" applyAlignment="1">
      <alignment vertical="center" wrapText="1"/>
    </xf>
    <xf numFmtId="4" fontId="11" fillId="0" borderId="11" xfId="0" applyNumberFormat="1" applyFont="1" applyBorder="1" applyAlignment="1">
      <alignment horizontal="center" vertical="center"/>
    </xf>
    <xf numFmtId="0" fontId="63" fillId="0" borderId="11" xfId="0" applyFont="1" applyFill="1" applyBorder="1" applyAlignment="1">
      <alignment horizontal="center"/>
    </xf>
    <xf numFmtId="0" fontId="63" fillId="0" borderId="11" xfId="0" applyFont="1" applyFill="1" applyBorder="1" applyAlignment="1">
      <alignment horizontal="center" wrapText="1"/>
    </xf>
    <xf numFmtId="0" fontId="63" fillId="0" borderId="11" xfId="0" applyFont="1" applyFill="1" applyBorder="1" applyAlignment="1">
      <alignment horizontal="left" wrapText="1"/>
    </xf>
    <xf numFmtId="0" fontId="63" fillId="0" borderId="11" xfId="0" applyFont="1" applyFill="1" applyBorder="1" applyAlignment="1">
      <alignment horizontal="left"/>
    </xf>
    <xf numFmtId="4" fontId="60" fillId="0" borderId="11" xfId="53" applyNumberFormat="1" applyFont="1" applyFill="1" applyBorder="1" applyAlignment="1">
      <alignment horizontal="center" vertical="center" wrapText="1"/>
      <protection/>
    </xf>
    <xf numFmtId="0" fontId="63" fillId="0" borderId="11" xfId="0" applyFont="1" applyFill="1" applyBorder="1" applyAlignment="1">
      <alignment wrapText="1"/>
    </xf>
    <xf numFmtId="0" fontId="11" fillId="0" borderId="11" xfId="0" applyFont="1" applyFill="1" applyBorder="1" applyAlignment="1">
      <alignment horizontal="center"/>
    </xf>
    <xf numFmtId="0" fontId="11" fillId="0" borderId="11" xfId="0" applyFont="1" applyFill="1" applyBorder="1" applyAlignment="1">
      <alignment horizontal="left"/>
    </xf>
    <xf numFmtId="0" fontId="11" fillId="0" borderId="11" xfId="0" applyFont="1" applyFill="1" applyBorder="1" applyAlignment="1">
      <alignment horizontal="left" wrapText="1"/>
    </xf>
    <xf numFmtId="0" fontId="5" fillId="0" borderId="28" xfId="0" applyFont="1" applyBorder="1" applyAlignment="1">
      <alignment horizontal="left" vertical="top" wrapText="1"/>
    </xf>
    <xf numFmtId="4" fontId="61" fillId="32" borderId="11" xfId="53" applyNumberFormat="1" applyFont="1" applyFill="1" applyBorder="1" applyAlignment="1">
      <alignment horizontal="center" vertical="center" wrapText="1"/>
      <protection/>
    </xf>
    <xf numFmtId="49" fontId="5" fillId="0" borderId="21" xfId="0" applyNumberFormat="1" applyFont="1" applyFill="1" applyBorder="1" applyAlignment="1">
      <alignment horizontal="center" vertical="top"/>
    </xf>
    <xf numFmtId="0" fontId="11" fillId="0" borderId="20" xfId="0" applyFont="1" applyFill="1" applyBorder="1" applyAlignment="1">
      <alignment horizontal="left" vertical="top" wrapText="1"/>
    </xf>
    <xf numFmtId="3" fontId="4" fillId="0" borderId="11" xfId="53" applyNumberFormat="1" applyFont="1" applyFill="1" applyBorder="1" applyAlignment="1">
      <alignment horizontal="center" vertical="center" wrapText="1"/>
      <protection/>
    </xf>
    <xf numFmtId="0" fontId="64" fillId="0" borderId="11" xfId="0" applyFont="1" applyFill="1" applyBorder="1" applyAlignment="1">
      <alignment horizontal="center"/>
    </xf>
    <xf numFmtId="3" fontId="64" fillId="0" borderId="11" xfId="0" applyNumberFormat="1" applyFont="1" applyFill="1" applyBorder="1" applyAlignment="1">
      <alignment horizontal="center"/>
    </xf>
    <xf numFmtId="0" fontId="12" fillId="0" borderId="11" xfId="0" applyFont="1" applyFill="1" applyBorder="1" applyAlignment="1">
      <alignment horizontal="left" vertical="center" wrapText="1"/>
    </xf>
    <xf numFmtId="4" fontId="12" fillId="0" borderId="11" xfId="53" applyNumberFormat="1" applyFont="1" applyFill="1" applyBorder="1" applyAlignment="1">
      <alignment horizontal="center" vertical="center" wrapText="1"/>
      <protection/>
    </xf>
    <xf numFmtId="4" fontId="62" fillId="0" borderId="11" xfId="0" applyNumberFormat="1" applyFont="1" applyFill="1" applyBorder="1" applyAlignment="1">
      <alignment horizontal="center"/>
    </xf>
    <xf numFmtId="1" fontId="7" fillId="0" borderId="19" xfId="53" applyNumberFormat="1" applyFont="1" applyFill="1" applyBorder="1" applyAlignment="1">
      <alignment horizontal="center" vertical="center"/>
      <protection/>
    </xf>
    <xf numFmtId="0" fontId="63" fillId="0" borderId="25" xfId="0" applyFont="1" applyFill="1" applyBorder="1" applyAlignment="1">
      <alignment/>
    </xf>
    <xf numFmtId="0" fontId="63" fillId="0" borderId="25" xfId="0" applyFont="1" applyFill="1" applyBorder="1" applyAlignment="1">
      <alignment wrapText="1"/>
    </xf>
    <xf numFmtId="4" fontId="63" fillId="0" borderId="11" xfId="0" applyNumberFormat="1" applyFont="1" applyFill="1" applyBorder="1" applyAlignment="1">
      <alignment horizontal="center"/>
    </xf>
    <xf numFmtId="4" fontId="4" fillId="0" borderId="0" xfId="0" applyNumberFormat="1" applyFont="1" applyFill="1" applyAlignment="1">
      <alignment horizontal="center" vertical="top"/>
    </xf>
    <xf numFmtId="4" fontId="5" fillId="0" borderId="0" xfId="0" applyNumberFormat="1" applyFont="1" applyFill="1" applyAlignment="1">
      <alignment horizontal="center" vertical="top"/>
    </xf>
    <xf numFmtId="4" fontId="5" fillId="0" borderId="11" xfId="0" applyNumberFormat="1" applyFont="1" applyFill="1" applyBorder="1" applyAlignment="1">
      <alignment horizontal="center" vertical="top"/>
    </xf>
    <xf numFmtId="0" fontId="4" fillId="0" borderId="0" xfId="53" applyFont="1" applyFill="1" applyBorder="1" applyAlignment="1">
      <alignment horizontal="left" vertical="top"/>
      <protection/>
    </xf>
    <xf numFmtId="0" fontId="0" fillId="0" borderId="0" xfId="0" applyAlignment="1">
      <alignment horizontal="left" vertical="top" wrapText="1"/>
    </xf>
    <xf numFmtId="1" fontId="7" fillId="0" borderId="29" xfId="53" applyNumberFormat="1" applyFont="1" applyFill="1" applyBorder="1" applyAlignment="1">
      <alignment horizontal="center" vertical="top"/>
      <protection/>
    </xf>
    <xf numFmtId="1" fontId="7" fillId="0" borderId="0" xfId="53" applyNumberFormat="1" applyFont="1" applyFill="1" applyBorder="1" applyAlignment="1">
      <alignment horizontal="center" vertical="top"/>
      <protection/>
    </xf>
    <xf numFmtId="0" fontId="11" fillId="0" borderId="25" xfId="0" applyFont="1" applyFill="1" applyBorder="1" applyAlignment="1">
      <alignment horizontal="left" vertical="top"/>
    </xf>
    <xf numFmtId="0" fontId="11" fillId="0" borderId="11" xfId="0" applyFont="1" applyBorder="1" applyAlignment="1">
      <alignment horizontal="left" vertical="top" wrapText="1"/>
    </xf>
    <xf numFmtId="1" fontId="5" fillId="0" borderId="11" xfId="53" applyNumberFormat="1" applyFont="1" applyFill="1" applyBorder="1" applyAlignment="1">
      <alignment horizontal="center" vertical="center" wrapText="1"/>
      <protection/>
    </xf>
    <xf numFmtId="0" fontId="12" fillId="0" borderId="25" xfId="0" applyFont="1" applyFill="1" applyBorder="1" applyAlignment="1">
      <alignment horizontal="center" vertical="top"/>
    </xf>
    <xf numFmtId="184" fontId="4" fillId="0" borderId="16" xfId="53" applyNumberFormat="1" applyFont="1" applyFill="1" applyBorder="1" applyAlignment="1">
      <alignment horizontal="center" vertical="center"/>
      <protection/>
    </xf>
    <xf numFmtId="184" fontId="4" fillId="0" borderId="30" xfId="53" applyNumberFormat="1" applyFont="1" applyFill="1" applyBorder="1" applyAlignment="1">
      <alignment horizontal="center" vertical="center"/>
      <protection/>
    </xf>
    <xf numFmtId="1" fontId="4" fillId="0" borderId="14" xfId="53" applyNumberFormat="1" applyFont="1" applyFill="1" applyBorder="1" applyAlignment="1">
      <alignment horizontal="center" vertical="center"/>
      <protection/>
    </xf>
    <xf numFmtId="184" fontId="5" fillId="0" borderId="16" xfId="53" applyNumberFormat="1" applyFont="1" applyFill="1" applyBorder="1" applyAlignment="1">
      <alignment horizontal="center" vertical="center"/>
      <protection/>
    </xf>
    <xf numFmtId="0" fontId="12" fillId="0" borderId="11" xfId="0" applyFont="1" applyBorder="1" applyAlignment="1">
      <alignment horizontal="left" vertical="top" wrapText="1"/>
    </xf>
    <xf numFmtId="1" fontId="13" fillId="0" borderId="19" xfId="53" applyNumberFormat="1" applyFont="1" applyFill="1" applyBorder="1" applyAlignment="1">
      <alignment horizontal="center" vertical="center" wrapText="1"/>
      <protection/>
    </xf>
    <xf numFmtId="1" fontId="13" fillId="0" borderId="14" xfId="53" applyNumberFormat="1" applyFont="1" applyFill="1" applyBorder="1" applyAlignment="1">
      <alignment horizontal="center" vertical="center" wrapText="1"/>
      <protection/>
    </xf>
    <xf numFmtId="1" fontId="13" fillId="0" borderId="14" xfId="53" applyNumberFormat="1" applyFont="1" applyFill="1" applyBorder="1" applyAlignment="1">
      <alignment horizontal="center" vertical="center"/>
      <protection/>
    </xf>
    <xf numFmtId="1" fontId="13" fillId="0" borderId="19" xfId="53" applyNumberFormat="1" applyFont="1" applyFill="1" applyBorder="1" applyAlignment="1">
      <alignment horizontal="center" vertical="center"/>
      <protection/>
    </xf>
    <xf numFmtId="1" fontId="14" fillId="0" borderId="14" xfId="53" applyNumberFormat="1" applyFont="1" applyFill="1" applyBorder="1" applyAlignment="1">
      <alignment horizontal="center" vertical="center" wrapText="1"/>
      <protection/>
    </xf>
    <xf numFmtId="1" fontId="15" fillId="0" borderId="14" xfId="53" applyNumberFormat="1" applyFont="1" applyFill="1" applyBorder="1" applyAlignment="1">
      <alignment horizontal="center" vertical="center" wrapText="1"/>
      <protection/>
    </xf>
    <xf numFmtId="0" fontId="12" fillId="0" borderId="30" xfId="0" applyFont="1" applyBorder="1" applyAlignment="1">
      <alignment vertical="top" wrapText="1"/>
    </xf>
    <xf numFmtId="0" fontId="12" fillId="0" borderId="29" xfId="0" applyFont="1" applyBorder="1" applyAlignment="1">
      <alignment vertical="top" wrapText="1"/>
    </xf>
    <xf numFmtId="0" fontId="12" fillId="0" borderId="31" xfId="0" applyFont="1" applyBorder="1" applyAlignment="1">
      <alignment vertical="top" wrapText="1"/>
    </xf>
    <xf numFmtId="0" fontId="12" fillId="0" borderId="32"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2" fillId="0" borderId="30" xfId="0" applyFont="1" applyBorder="1" applyAlignment="1">
      <alignment horizontal="left" vertical="top" wrapText="1"/>
    </xf>
    <xf numFmtId="0" fontId="12" fillId="0" borderId="29"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9" xfId="0" applyBorder="1" applyAlignment="1">
      <alignment horizontal="left" vertical="top" wrapText="1"/>
    </xf>
    <xf numFmtId="0" fontId="4" fillId="0" borderId="0" xfId="53" applyFont="1" applyBorder="1" applyAlignment="1">
      <alignment horizontal="left" vertical="top" wrapText="1"/>
      <protection/>
    </xf>
    <xf numFmtId="0" fontId="4" fillId="0" borderId="0" xfId="0" applyFont="1" applyAlignment="1">
      <alignment horizontal="left" vertical="top" wrapText="1"/>
    </xf>
    <xf numFmtId="0" fontId="4" fillId="0" borderId="0" xfId="53" applyFont="1" applyFill="1" applyBorder="1" applyAlignment="1">
      <alignment vertical="top" wrapText="1"/>
      <protection/>
    </xf>
    <xf numFmtId="0" fontId="4" fillId="0" borderId="0" xfId="0" applyFont="1" applyAlignment="1">
      <alignment vertical="top" wrapText="1"/>
    </xf>
    <xf numFmtId="0" fontId="8" fillId="0" borderId="0" xfId="53" applyFont="1" applyFill="1" applyBorder="1" applyAlignment="1">
      <alignment horizontal="left" vertical="top" wrapText="1"/>
      <protection/>
    </xf>
    <xf numFmtId="0" fontId="8" fillId="0" borderId="0" xfId="0" applyFont="1" applyAlignment="1">
      <alignment vertical="top" wrapText="1"/>
    </xf>
    <xf numFmtId="0" fontId="4" fillId="0" borderId="0" xfId="53" applyFont="1" applyFill="1" applyBorder="1" applyAlignment="1">
      <alignment horizontal="left" vertical="top" wrapText="1"/>
      <protection/>
    </xf>
    <xf numFmtId="0" fontId="4" fillId="0" borderId="0" xfId="0" applyFont="1" applyAlignment="1">
      <alignment vertical="top"/>
    </xf>
    <xf numFmtId="0" fontId="0" fillId="0" borderId="0" xfId="0" applyAlignment="1">
      <alignment vertical="top" wrapText="1"/>
    </xf>
    <xf numFmtId="0" fontId="4" fillId="0" borderId="0" xfId="53" applyFont="1" applyFill="1" applyBorder="1" applyAlignment="1">
      <alignment horizontal="left" vertical="top"/>
      <protection/>
    </xf>
    <xf numFmtId="0" fontId="0" fillId="0" borderId="29" xfId="0" applyBorder="1" applyAlignment="1">
      <alignment vertical="top" wrapText="1"/>
    </xf>
    <xf numFmtId="0" fontId="5" fillId="0" borderId="11" xfId="0" applyFont="1" applyBorder="1" applyAlignment="1">
      <alignment horizontal="left" vertical="top" wrapText="1"/>
    </xf>
    <xf numFmtId="0" fontId="0" fillId="0" borderId="11" xfId="0" applyBorder="1" applyAlignment="1">
      <alignment horizontal="left" vertical="top" wrapText="1"/>
    </xf>
    <xf numFmtId="0" fontId="0" fillId="0" borderId="16" xfId="0" applyBorder="1" applyAlignment="1">
      <alignment horizontal="left" vertical="top" wrapText="1"/>
    </xf>
    <xf numFmtId="49" fontId="5" fillId="32" borderId="33" xfId="53" applyNumberFormat="1" applyFont="1" applyFill="1" applyBorder="1" applyAlignment="1">
      <alignment horizontal="center" vertical="top" wrapText="1"/>
      <protection/>
    </xf>
    <xf numFmtId="49" fontId="5" fillId="32" borderId="34" xfId="53" applyNumberFormat="1" applyFont="1" applyFill="1" applyBorder="1" applyAlignment="1">
      <alignment horizontal="center" vertical="top" wrapText="1"/>
      <protection/>
    </xf>
    <xf numFmtId="49" fontId="5" fillId="32" borderId="35" xfId="53" applyNumberFormat="1" applyFont="1" applyFill="1" applyBorder="1" applyAlignment="1">
      <alignment horizontal="center" vertical="top" wrapText="1"/>
      <protection/>
    </xf>
    <xf numFmtId="0" fontId="6" fillId="0" borderId="21" xfId="0" applyFont="1" applyBorder="1" applyAlignment="1">
      <alignment vertical="top" wrapText="1"/>
    </xf>
    <xf numFmtId="0" fontId="7" fillId="0" borderId="27" xfId="0" applyFont="1" applyBorder="1" applyAlignment="1">
      <alignment vertical="top" wrapText="1"/>
    </xf>
    <xf numFmtId="0" fontId="4" fillId="0" borderId="25" xfId="0" applyFont="1" applyBorder="1" applyAlignment="1">
      <alignment vertical="top" wrapText="1"/>
    </xf>
    <xf numFmtId="1" fontId="5" fillId="0" borderId="21" xfId="53" applyNumberFormat="1" applyFont="1" applyFill="1" applyBorder="1" applyAlignment="1">
      <alignment horizontal="center" vertical="top"/>
      <protection/>
    </xf>
    <xf numFmtId="0" fontId="4" fillId="0" borderId="27" xfId="0" applyFont="1" applyFill="1" applyBorder="1" applyAlignment="1">
      <alignment horizontal="center" vertical="top"/>
    </xf>
    <xf numFmtId="0" fontId="4" fillId="0" borderId="25" xfId="0" applyFont="1" applyFill="1" applyBorder="1" applyAlignment="1">
      <alignment horizontal="center" vertical="top"/>
    </xf>
    <xf numFmtId="0" fontId="5" fillId="0" borderId="21" xfId="0" applyFont="1" applyBorder="1" applyAlignment="1">
      <alignment vertical="top" wrapText="1"/>
    </xf>
    <xf numFmtId="0" fontId="5" fillId="0" borderId="27" xfId="0" applyFont="1" applyBorder="1" applyAlignment="1">
      <alignment vertical="top" wrapText="1"/>
    </xf>
    <xf numFmtId="0" fontId="5" fillId="0" borderId="25" xfId="0" applyFont="1" applyBorder="1" applyAlignment="1">
      <alignment vertical="top" wrapText="1"/>
    </xf>
    <xf numFmtId="0" fontId="5" fillId="0" borderId="16" xfId="0" applyFont="1" applyFill="1" applyBorder="1" applyAlignment="1">
      <alignment horizontal="center" vertical="top"/>
    </xf>
    <xf numFmtId="0" fontId="4" fillId="0" borderId="26" xfId="0" applyFont="1" applyBorder="1" applyAlignment="1">
      <alignment horizontal="center" vertical="top"/>
    </xf>
    <xf numFmtId="0" fontId="5" fillId="0" borderId="11" xfId="0" applyFont="1" applyBorder="1" applyAlignment="1">
      <alignment vertical="top" wrapText="1"/>
    </xf>
    <xf numFmtId="0" fontId="5" fillId="0" borderId="30" xfId="0" applyFont="1" applyBorder="1" applyAlignment="1">
      <alignment horizontal="left" vertical="top" wrapText="1"/>
    </xf>
    <xf numFmtId="0" fontId="5" fillId="0" borderId="29"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184" fontId="5" fillId="0" borderId="36" xfId="53" applyNumberFormat="1" applyFont="1" applyBorder="1" applyAlignment="1">
      <alignment horizontal="center" vertical="top" wrapText="1"/>
      <protection/>
    </xf>
    <xf numFmtId="184" fontId="4" fillId="0" borderId="37" xfId="0" applyNumberFormat="1" applyFont="1" applyBorder="1" applyAlignment="1">
      <alignment horizontal="center" vertical="top" wrapText="1"/>
    </xf>
    <xf numFmtId="184" fontId="5" fillId="0" borderId="38" xfId="53" applyNumberFormat="1" applyFont="1" applyFill="1" applyBorder="1" applyAlignment="1">
      <alignment horizontal="center" vertical="top" wrapText="1"/>
      <protection/>
    </xf>
    <xf numFmtId="184" fontId="5" fillId="0" borderId="11" xfId="53" applyNumberFormat="1" applyFont="1" applyFill="1" applyBorder="1" applyAlignment="1">
      <alignment horizontal="center" vertical="top" wrapText="1"/>
      <protection/>
    </xf>
    <xf numFmtId="0" fontId="9" fillId="0" borderId="30" xfId="0" applyFont="1" applyBorder="1" applyAlignment="1">
      <alignment horizontal="left" vertical="top" wrapText="1"/>
    </xf>
    <xf numFmtId="0" fontId="5" fillId="0" borderId="30" xfId="0" applyFont="1" applyBorder="1" applyAlignment="1">
      <alignment vertical="top" wrapText="1"/>
    </xf>
    <xf numFmtId="0" fontId="5" fillId="0" borderId="29" xfId="0" applyFont="1" applyBorder="1" applyAlignment="1">
      <alignment vertical="top" wrapText="1"/>
    </xf>
    <xf numFmtId="0" fontId="9" fillId="0" borderId="30" xfId="0" applyFont="1" applyBorder="1" applyAlignment="1">
      <alignment vertical="top" wrapText="1"/>
    </xf>
    <xf numFmtId="0" fontId="9" fillId="0" borderId="29"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5" fillId="0" borderId="21" xfId="0" applyFont="1" applyBorder="1" applyAlignment="1">
      <alignment horizontal="center" vertical="top" wrapText="1"/>
    </xf>
    <xf numFmtId="0" fontId="0" fillId="0" borderId="27" xfId="0" applyBorder="1" applyAlignment="1">
      <alignment horizontal="center" vertical="top" wrapText="1"/>
    </xf>
    <xf numFmtId="0" fontId="0" fillId="0" borderId="25" xfId="0" applyBorder="1" applyAlignment="1">
      <alignment horizontal="center" vertical="top" wrapText="1"/>
    </xf>
    <xf numFmtId="49" fontId="5" fillId="0" borderId="38" xfId="53" applyNumberFormat="1" applyFont="1" applyBorder="1" applyAlignment="1">
      <alignment horizontal="center" vertical="top" wrapText="1"/>
      <protection/>
    </xf>
    <xf numFmtId="49" fontId="5" fillId="0" borderId="11" xfId="53" applyNumberFormat="1" applyFont="1" applyBorder="1" applyAlignment="1">
      <alignment horizontal="center" vertical="top" wrapText="1"/>
      <protection/>
    </xf>
    <xf numFmtId="0" fontId="5" fillId="0" borderId="39" xfId="53" applyFont="1" applyBorder="1" applyAlignment="1">
      <alignment horizontal="center" vertical="top" wrapText="1"/>
      <protection/>
    </xf>
    <xf numFmtId="0" fontId="4" fillId="0" borderId="40" xfId="0" applyFont="1" applyBorder="1" applyAlignment="1">
      <alignment vertical="top"/>
    </xf>
    <xf numFmtId="0" fontId="4" fillId="0" borderId="23" xfId="0" applyFont="1" applyBorder="1" applyAlignment="1">
      <alignment vertical="top"/>
    </xf>
    <xf numFmtId="0" fontId="4" fillId="0" borderId="24" xfId="0" applyFont="1" applyBorder="1" applyAlignment="1">
      <alignment vertical="top"/>
    </xf>
    <xf numFmtId="184" fontId="5" fillId="0" borderId="38" xfId="53" applyNumberFormat="1" applyFont="1" applyBorder="1" applyAlignment="1">
      <alignment horizontal="center" vertical="top" wrapText="1"/>
      <protection/>
    </xf>
    <xf numFmtId="184" fontId="5" fillId="0" borderId="11" xfId="53" applyNumberFormat="1" applyFont="1" applyBorder="1" applyAlignment="1">
      <alignment horizontal="center" vertical="top" wrapText="1"/>
      <protection/>
    </xf>
    <xf numFmtId="0" fontId="9" fillId="0" borderId="29"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4" fillId="0" borderId="38" xfId="53" applyFont="1" applyBorder="1" applyAlignment="1">
      <alignment horizontal="center" vertical="top" wrapText="1"/>
      <protection/>
    </xf>
    <xf numFmtId="0" fontId="4" fillId="0" borderId="11" xfId="53" applyFont="1" applyBorder="1" applyAlignment="1">
      <alignment horizontal="center" vertical="top" wrapText="1"/>
      <protection/>
    </xf>
    <xf numFmtId="1" fontId="5" fillId="0" borderId="30" xfId="53" applyNumberFormat="1" applyFont="1" applyFill="1" applyBorder="1" applyAlignment="1">
      <alignment horizontal="left" vertical="top" wrapText="1"/>
      <protection/>
    </xf>
    <xf numFmtId="1" fontId="5" fillId="0" borderId="31" xfId="53" applyNumberFormat="1" applyFont="1" applyFill="1" applyBorder="1" applyAlignment="1">
      <alignment horizontal="left" vertical="top" wrapText="1"/>
      <protection/>
    </xf>
    <xf numFmtId="0" fontId="0" fillId="0" borderId="32" xfId="0" applyBorder="1" applyAlignment="1">
      <alignment horizontal="left" vertical="top" wrapText="1"/>
    </xf>
    <xf numFmtId="0" fontId="5" fillId="0" borderId="27" xfId="0" applyFont="1" applyFill="1" applyBorder="1" applyAlignment="1">
      <alignment horizontal="center" vertical="top"/>
    </xf>
    <xf numFmtId="0" fontId="0" fillId="0" borderId="27" xfId="0" applyBorder="1" applyAlignment="1">
      <alignment vertical="top"/>
    </xf>
    <xf numFmtId="0" fontId="0" fillId="0" borderId="25" xfId="0" applyBorder="1" applyAlignment="1">
      <alignment vertical="top"/>
    </xf>
    <xf numFmtId="0" fontId="0" fillId="0" borderId="29" xfId="0"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0" fontId="4" fillId="0" borderId="27" xfId="0" applyFont="1" applyBorder="1" applyAlignment="1">
      <alignment vertical="top" wrapText="1"/>
    </xf>
    <xf numFmtId="0" fontId="5" fillId="0" borderId="0" xfId="53" applyFont="1" applyAlignment="1">
      <alignment horizontal="center" vertical="top"/>
      <protection/>
    </xf>
    <xf numFmtId="0" fontId="5" fillId="0" borderId="41" xfId="53" applyFont="1" applyBorder="1" applyAlignment="1">
      <alignment horizontal="center" vertical="top" wrapText="1"/>
      <protection/>
    </xf>
    <xf numFmtId="0" fontId="5" fillId="0" borderId="13" xfId="53" applyFont="1" applyBorder="1" applyAlignment="1">
      <alignment horizontal="center" vertical="top" wrapText="1"/>
      <protection/>
    </xf>
    <xf numFmtId="1" fontId="6" fillId="0" borderId="11" xfId="53" applyNumberFormat="1" applyFont="1" applyBorder="1" applyAlignment="1">
      <alignment horizontal="center" vertical="top"/>
      <protection/>
    </xf>
    <xf numFmtId="0" fontId="4" fillId="0" borderId="42" xfId="53" applyFont="1" applyBorder="1" applyAlignment="1">
      <alignment horizontal="center" vertical="center" wrapText="1"/>
      <protection/>
    </xf>
    <xf numFmtId="0" fontId="4" fillId="0" borderId="14" xfId="53" applyFont="1" applyBorder="1" applyAlignment="1">
      <alignment horizontal="center" vertical="center" wrapText="1"/>
      <protection/>
    </xf>
    <xf numFmtId="49" fontId="4" fillId="32" borderId="0" xfId="53" applyNumberFormat="1" applyFont="1" applyFill="1" applyBorder="1" applyAlignment="1">
      <alignment horizontal="left" vertical="top" wrapText="1"/>
      <protection/>
    </xf>
    <xf numFmtId="0" fontId="0" fillId="0" borderId="0" xfId="0" applyFont="1" applyAlignment="1">
      <alignment horizontal="left"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3" xfId="0" applyFont="1" applyBorder="1" applyAlignment="1">
      <alignment vertical="top" wrapText="1"/>
    </xf>
    <xf numFmtId="0" fontId="12" fillId="0" borderId="24" xfId="0" applyFont="1" applyBorder="1" applyAlignment="1">
      <alignment vertical="top" wrapText="1"/>
    </xf>
    <xf numFmtId="1" fontId="5" fillId="0" borderId="29" xfId="53" applyNumberFormat="1" applyFont="1" applyFill="1" applyBorder="1" applyAlignment="1">
      <alignment horizontal="left" vertical="top" wrapText="1"/>
      <protection/>
    </xf>
    <xf numFmtId="1" fontId="5" fillId="0" borderId="32" xfId="53" applyNumberFormat="1" applyFont="1" applyFill="1" applyBorder="1" applyAlignment="1">
      <alignment horizontal="left" vertical="top" wrapText="1"/>
      <protection/>
    </xf>
    <xf numFmtId="1" fontId="5" fillId="0" borderId="23" xfId="53" applyNumberFormat="1" applyFont="1" applyFill="1" applyBorder="1" applyAlignment="1">
      <alignment horizontal="left" vertical="top" wrapText="1"/>
      <protection/>
    </xf>
    <xf numFmtId="1" fontId="5" fillId="0" borderId="24" xfId="53" applyNumberFormat="1" applyFont="1" applyFill="1" applyBorder="1" applyAlignment="1">
      <alignment horizontal="left" vertical="top" wrapText="1"/>
      <protection/>
    </xf>
    <xf numFmtId="1" fontId="5" fillId="32" borderId="30" xfId="53" applyNumberFormat="1" applyFont="1" applyFill="1" applyBorder="1" applyAlignment="1">
      <alignment horizontal="left" vertical="top" wrapText="1"/>
      <protection/>
    </xf>
    <xf numFmtId="0" fontId="10" fillId="32" borderId="29" xfId="0" applyFont="1" applyFill="1" applyBorder="1" applyAlignment="1">
      <alignment horizontal="left" vertical="top" wrapText="1"/>
    </xf>
    <xf numFmtId="1" fontId="5" fillId="32" borderId="31" xfId="53" applyNumberFormat="1" applyFont="1" applyFill="1" applyBorder="1" applyAlignment="1">
      <alignment horizontal="left" vertical="top" wrapText="1"/>
      <protection/>
    </xf>
    <xf numFmtId="0" fontId="10" fillId="32" borderId="32" xfId="0" applyFont="1" applyFill="1" applyBorder="1" applyAlignment="1">
      <alignment horizontal="left" vertical="top" wrapText="1"/>
    </xf>
    <xf numFmtId="0" fontId="10" fillId="32" borderId="23" xfId="0" applyFont="1" applyFill="1" applyBorder="1" applyAlignment="1">
      <alignment horizontal="left" vertical="top" wrapText="1"/>
    </xf>
    <xf numFmtId="0" fontId="10" fillId="32" borderId="24" xfId="0" applyFont="1" applyFill="1" applyBorder="1" applyAlignment="1">
      <alignment horizontal="left" vertical="top" wrapText="1"/>
    </xf>
    <xf numFmtId="0" fontId="10" fillId="0" borderId="29" xfId="0" applyFont="1" applyBorder="1" applyAlignment="1">
      <alignment horizontal="left" vertical="top" wrapText="1"/>
    </xf>
    <xf numFmtId="0" fontId="10" fillId="0" borderId="3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5" fillId="0" borderId="21" xfId="0" applyFont="1" applyFill="1" applyBorder="1" applyAlignment="1">
      <alignment horizontal="center" vertical="top" wrapText="1"/>
    </xf>
    <xf numFmtId="0" fontId="5" fillId="0" borderId="25" xfId="0" applyFont="1" applyFill="1" applyBorder="1" applyAlignment="1">
      <alignment horizontal="center" vertical="top" wrapText="1"/>
    </xf>
    <xf numFmtId="0" fontId="4" fillId="0" borderId="27" xfId="0" applyFont="1" applyBorder="1" applyAlignment="1">
      <alignment horizontal="center" vertical="top" wrapText="1"/>
    </xf>
    <xf numFmtId="0" fontId="4" fillId="0" borderId="25" xfId="0" applyFont="1" applyBorder="1" applyAlignment="1">
      <alignment horizontal="center" vertical="top" wrapText="1"/>
    </xf>
    <xf numFmtId="0" fontId="5" fillId="32" borderId="30" xfId="0" applyFont="1" applyFill="1" applyBorder="1" applyAlignment="1">
      <alignment horizontal="left" vertical="top" wrapText="1"/>
    </xf>
    <xf numFmtId="0" fontId="10" fillId="32" borderId="20" xfId="0" applyFont="1" applyFill="1" applyBorder="1" applyAlignment="1">
      <alignment horizontal="left" vertical="top" wrapText="1"/>
    </xf>
    <xf numFmtId="0" fontId="5" fillId="32" borderId="31" xfId="0" applyFont="1" applyFill="1" applyBorder="1" applyAlignment="1">
      <alignment horizontal="left" vertical="top" wrapText="1"/>
    </xf>
    <xf numFmtId="0" fontId="10" fillId="32" borderId="0" xfId="0" applyFont="1" applyFill="1" applyBorder="1" applyAlignment="1">
      <alignment horizontal="left" vertical="top" wrapText="1"/>
    </xf>
    <xf numFmtId="0" fontId="10" fillId="32" borderId="28" xfId="0" applyFont="1" applyFill="1" applyBorder="1" applyAlignment="1">
      <alignment horizontal="left" vertical="top" wrapText="1"/>
    </xf>
    <xf numFmtId="49" fontId="65" fillId="0" borderId="16" xfId="0" applyNumberFormat="1" applyFont="1" applyBorder="1" applyAlignment="1">
      <alignment horizontal="center" vertical="center"/>
    </xf>
    <xf numFmtId="49" fontId="65" fillId="0" borderId="18" xfId="0" applyNumberFormat="1" applyFont="1" applyBorder="1" applyAlignment="1">
      <alignment horizontal="center" vertical="center"/>
    </xf>
    <xf numFmtId="49" fontId="65" fillId="0" borderId="26" xfId="0" applyNumberFormat="1"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6" xfId="0" applyFont="1" applyBorder="1" applyAlignment="1">
      <alignment horizontal="center" vertical="center" wrapText="1"/>
    </xf>
    <xf numFmtId="0" fontId="5" fillId="0" borderId="11" xfId="0" applyFont="1" applyFill="1" applyBorder="1" applyAlignment="1">
      <alignment horizontal="left" vertical="top" wrapText="1"/>
    </xf>
    <xf numFmtId="0" fontId="10" fillId="0" borderId="11" xfId="0" applyFont="1" applyBorder="1" applyAlignment="1">
      <alignment horizontal="left" vertical="top" wrapText="1"/>
    </xf>
    <xf numFmtId="0" fontId="10" fillId="0" borderId="29" xfId="0" applyFont="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аток перерозподил"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h\&#1054;&#1073;&#1097;&#1072;&#1103;\&#1050;&#1086;&#1087;&#1080;&#1103;%20&#1089;&#1077;&#1089;&#1110;&#1103;%2026.05\Documents%20and%20Settings\user\&#1044;&#1054;&#1050;&#1059;&#1052;&#1045;&#1053;&#1058;&#1048;\&#1044;&#1083;&#1103;%20&#1089;&#1077;&#1083;&#1100;&#1088;&#1072;&#1076;\&#1058;&#1080;&#1087;&#1086;&#1074;&#1077;%20&#1088;&#1080;&#1096;&#1077;&#1085;&#1085;&#1103;\&#1076;&#1086;&#1076;&#1072;&#1090;&#1082;&#1080;%20&#1082;&#1074;&#1080;&#1090;&#1077;&#1085;&#1100;%20&#1076;&#1086;%20&#1087;&#1086;&#1103;&#1089;&#1085;&#110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епутати"/>
      <sheetName val="розшифровка"/>
      <sheetName val="розшифровка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33"/>
  <sheetViews>
    <sheetView tabSelected="1" view="pageBreakPreview" zoomScale="80" zoomScaleSheetLayoutView="80" zoomScalePageLayoutView="0" workbookViewId="0" topLeftCell="A109">
      <selection activeCell="E18" sqref="E18"/>
    </sheetView>
  </sheetViews>
  <sheetFormatPr defaultColWidth="11.375" defaultRowHeight="12.75"/>
  <cols>
    <col min="1" max="1" width="7.25390625" style="1" customWidth="1"/>
    <col min="2" max="2" width="6.75390625" style="2" customWidth="1"/>
    <col min="3" max="3" width="11.375" style="1" customWidth="1"/>
    <col min="4" max="4" width="22.125" style="1" customWidth="1"/>
    <col min="5" max="5" width="46.875" style="3" customWidth="1"/>
    <col min="6" max="6" width="22.625" style="4" customWidth="1"/>
    <col min="7" max="7" width="18.125" style="4" customWidth="1"/>
    <col min="8" max="8" width="21.375" style="4" bestFit="1" customWidth="1"/>
    <col min="9" max="9" width="15.75390625" style="4" customWidth="1"/>
    <col min="10" max="10" width="16.875" style="4" customWidth="1"/>
    <col min="11" max="11" width="17.00390625" style="4" customWidth="1"/>
    <col min="12" max="12" width="19.625" style="69" customWidth="1"/>
    <col min="13" max="13" width="17.125" style="6" customWidth="1"/>
    <col min="14" max="14" width="27.625" style="1" bestFit="1" customWidth="1"/>
    <col min="15" max="15" width="18.375" style="1" bestFit="1" customWidth="1"/>
    <col min="16" max="16384" width="11.375" style="1" customWidth="1"/>
  </cols>
  <sheetData>
    <row r="1" ht="18">
      <c r="L1" s="5" t="s">
        <v>34</v>
      </c>
    </row>
    <row r="2" spans="11:13" ht="18">
      <c r="K2" s="198" t="s">
        <v>195</v>
      </c>
      <c r="L2" s="202"/>
      <c r="M2" s="202"/>
    </row>
    <row r="3" spans="11:13" ht="82.5" customHeight="1">
      <c r="K3" s="202"/>
      <c r="L3" s="202"/>
      <c r="M3" s="202"/>
    </row>
    <row r="4" spans="1:13" ht="18">
      <c r="A4" s="269" t="s">
        <v>7</v>
      </c>
      <c r="B4" s="269"/>
      <c r="C4" s="269"/>
      <c r="D4" s="269"/>
      <c r="E4" s="269"/>
      <c r="F4" s="269"/>
      <c r="G4" s="269"/>
      <c r="H4" s="269"/>
      <c r="I4" s="269"/>
      <c r="J4" s="269"/>
      <c r="K4" s="269"/>
      <c r="L4" s="269"/>
      <c r="M4" s="269"/>
    </row>
    <row r="5" spans="1:13" ht="18">
      <c r="A5" s="269" t="s">
        <v>17</v>
      </c>
      <c r="B5" s="269"/>
      <c r="C5" s="269"/>
      <c r="D5" s="269"/>
      <c r="E5" s="269"/>
      <c r="F5" s="269"/>
      <c r="G5" s="269"/>
      <c r="H5" s="269"/>
      <c r="I5" s="269"/>
      <c r="J5" s="269"/>
      <c r="K5" s="269"/>
      <c r="L5" s="269"/>
      <c r="M5" s="269"/>
    </row>
    <row r="6" spans="1:13" ht="18">
      <c r="A6" s="269" t="s">
        <v>53</v>
      </c>
      <c r="B6" s="269"/>
      <c r="C6" s="269"/>
      <c r="D6" s="269"/>
      <c r="E6" s="269"/>
      <c r="F6" s="269"/>
      <c r="G6" s="269"/>
      <c r="H6" s="269"/>
      <c r="I6" s="269"/>
      <c r="J6" s="269"/>
      <c r="K6" s="269"/>
      <c r="L6" s="269"/>
      <c r="M6" s="269"/>
    </row>
    <row r="7" spans="10:13" ht="18.75" thickBot="1">
      <c r="J7" s="9"/>
      <c r="K7" s="9"/>
      <c r="L7" s="10"/>
      <c r="M7" s="6" t="s">
        <v>20</v>
      </c>
    </row>
    <row r="8" spans="1:14" s="12" customFormat="1" ht="18">
      <c r="A8" s="270" t="s">
        <v>4</v>
      </c>
      <c r="B8" s="244" t="s">
        <v>6</v>
      </c>
      <c r="C8" s="246" t="s">
        <v>10</v>
      </c>
      <c r="D8" s="247"/>
      <c r="E8" s="257" t="s">
        <v>0</v>
      </c>
      <c r="F8" s="250" t="s">
        <v>13</v>
      </c>
      <c r="G8" s="250" t="s">
        <v>3</v>
      </c>
      <c r="H8" s="250"/>
      <c r="I8" s="250" t="s">
        <v>1</v>
      </c>
      <c r="J8" s="250"/>
      <c r="K8" s="230" t="s">
        <v>16</v>
      </c>
      <c r="L8" s="232" t="s">
        <v>2</v>
      </c>
      <c r="M8" s="273" t="s">
        <v>8</v>
      </c>
      <c r="N8" s="11"/>
    </row>
    <row r="9" spans="1:14" s="12" customFormat="1" ht="72">
      <c r="A9" s="271"/>
      <c r="B9" s="245"/>
      <c r="C9" s="248"/>
      <c r="D9" s="249"/>
      <c r="E9" s="258"/>
      <c r="F9" s="251"/>
      <c r="G9" s="13" t="s">
        <v>9</v>
      </c>
      <c r="H9" s="13" t="s">
        <v>5</v>
      </c>
      <c r="I9" s="13" t="s">
        <v>14</v>
      </c>
      <c r="J9" s="13" t="s">
        <v>15</v>
      </c>
      <c r="K9" s="231"/>
      <c r="L9" s="233"/>
      <c r="M9" s="274"/>
      <c r="N9" s="14"/>
    </row>
    <row r="10" spans="1:14" s="23" customFormat="1" ht="18.75">
      <c r="A10" s="15">
        <v>1</v>
      </c>
      <c r="B10" s="16">
        <v>2</v>
      </c>
      <c r="C10" s="272">
        <v>3</v>
      </c>
      <c r="D10" s="272"/>
      <c r="E10" s="17">
        <v>4</v>
      </c>
      <c r="F10" s="18">
        <v>5</v>
      </c>
      <c r="G10" s="18">
        <v>7</v>
      </c>
      <c r="H10" s="18">
        <v>8</v>
      </c>
      <c r="I10" s="18">
        <v>6</v>
      </c>
      <c r="J10" s="18">
        <v>7</v>
      </c>
      <c r="K10" s="19">
        <v>8</v>
      </c>
      <c r="L10" s="20">
        <v>9</v>
      </c>
      <c r="M10" s="21">
        <v>10</v>
      </c>
      <c r="N10" s="22"/>
    </row>
    <row r="11" spans="1:14" s="23" customFormat="1" ht="18.75">
      <c r="A11" s="24"/>
      <c r="B11" s="25" t="s">
        <v>11</v>
      </c>
      <c r="C11" s="86" t="s">
        <v>19</v>
      </c>
      <c r="D11" s="85"/>
      <c r="E11" s="17"/>
      <c r="F11" s="87"/>
      <c r="G11" s="87"/>
      <c r="H11" s="87"/>
      <c r="I11" s="87"/>
      <c r="J11" s="87"/>
      <c r="K11" s="88"/>
      <c r="L11" s="20"/>
      <c r="M11" s="21"/>
      <c r="N11" s="22"/>
    </row>
    <row r="12" spans="1:14" s="30" customFormat="1" ht="18.75">
      <c r="A12" s="26"/>
      <c r="B12" s="27"/>
      <c r="C12" s="215" t="s">
        <v>12</v>
      </c>
      <c r="D12" s="216"/>
      <c r="E12" s="217"/>
      <c r="F12" s="28"/>
      <c r="G12" s="28"/>
      <c r="H12" s="28"/>
      <c r="I12" s="28"/>
      <c r="J12" s="28"/>
      <c r="K12" s="89"/>
      <c r="L12" s="90"/>
      <c r="M12" s="91"/>
      <c r="N12" s="29"/>
    </row>
    <row r="13" spans="1:14" s="30" customFormat="1" ht="60" customHeight="1" hidden="1">
      <c r="A13" s="163"/>
      <c r="B13" s="27"/>
      <c r="C13" s="259"/>
      <c r="D13" s="194"/>
      <c r="E13" s="165"/>
      <c r="F13" s="169"/>
      <c r="G13" s="169"/>
      <c r="H13" s="169"/>
      <c r="I13" s="169"/>
      <c r="J13" s="169"/>
      <c r="K13" s="170"/>
      <c r="L13" s="169"/>
      <c r="M13" s="171"/>
      <c r="N13" s="164"/>
    </row>
    <row r="14" spans="1:14" s="30" customFormat="1" ht="60" customHeight="1" hidden="1">
      <c r="A14" s="163"/>
      <c r="B14" s="27"/>
      <c r="C14" s="260"/>
      <c r="D14" s="261"/>
      <c r="E14" s="165"/>
      <c r="F14" s="169"/>
      <c r="G14" s="169"/>
      <c r="H14" s="169"/>
      <c r="I14" s="169"/>
      <c r="J14" s="169"/>
      <c r="K14" s="170"/>
      <c r="L14" s="169"/>
      <c r="M14" s="171"/>
      <c r="N14" s="164"/>
    </row>
    <row r="15" spans="1:14" s="30" customFormat="1" ht="45" customHeight="1" hidden="1">
      <c r="A15" s="163"/>
      <c r="B15" s="27"/>
      <c r="C15" s="192"/>
      <c r="D15" s="193"/>
      <c r="E15" s="168"/>
      <c r="F15" s="172"/>
      <c r="G15" s="172"/>
      <c r="H15" s="172"/>
      <c r="I15" s="172"/>
      <c r="J15" s="172"/>
      <c r="K15" s="172"/>
      <c r="L15" s="172"/>
      <c r="M15" s="169"/>
      <c r="N15" s="164"/>
    </row>
    <row r="16" spans="1:14" s="44" customFormat="1" ht="129" customHeight="1">
      <c r="A16" s="37"/>
      <c r="B16" s="38"/>
      <c r="C16" s="234" t="s">
        <v>62</v>
      </c>
      <c r="D16" s="252"/>
      <c r="E16" s="122" t="s">
        <v>92</v>
      </c>
      <c r="F16" s="40">
        <v>30000</v>
      </c>
      <c r="G16" s="41"/>
      <c r="H16" s="41"/>
      <c r="I16" s="41"/>
      <c r="J16" s="41"/>
      <c r="K16" s="40">
        <v>0</v>
      </c>
      <c r="L16" s="40">
        <f>F16+K16</f>
        <v>30000</v>
      </c>
      <c r="M16" s="91" t="s">
        <v>21</v>
      </c>
      <c r="N16" s="43"/>
    </row>
    <row r="17" spans="1:14" s="44" customFormat="1" ht="90.75" customHeight="1">
      <c r="A17" s="37"/>
      <c r="B17" s="38"/>
      <c r="C17" s="253"/>
      <c r="D17" s="254"/>
      <c r="E17" s="122" t="s">
        <v>93</v>
      </c>
      <c r="F17" s="40">
        <v>15000</v>
      </c>
      <c r="G17" s="41"/>
      <c r="H17" s="41"/>
      <c r="I17" s="41"/>
      <c r="J17" s="41"/>
      <c r="K17" s="40"/>
      <c r="L17" s="40">
        <f aca="true" t="shared" si="0" ref="L17:L24">F17+K17</f>
        <v>15000</v>
      </c>
      <c r="M17" s="91" t="s">
        <v>21</v>
      </c>
      <c r="N17" s="43"/>
    </row>
    <row r="18" spans="1:14" s="44" customFormat="1" ht="87" customHeight="1">
      <c r="A18" s="37"/>
      <c r="B18" s="38"/>
      <c r="C18" s="253"/>
      <c r="D18" s="254"/>
      <c r="E18" s="122" t="s">
        <v>94</v>
      </c>
      <c r="F18" s="40">
        <v>15000</v>
      </c>
      <c r="G18" s="41"/>
      <c r="H18" s="41"/>
      <c r="I18" s="41"/>
      <c r="J18" s="41"/>
      <c r="K18" s="40"/>
      <c r="L18" s="40">
        <f t="shared" si="0"/>
        <v>15000</v>
      </c>
      <c r="M18" s="91" t="s">
        <v>21</v>
      </c>
      <c r="N18" s="43"/>
    </row>
    <row r="19" spans="1:14" s="44" customFormat="1" ht="131.25" customHeight="1">
      <c r="A19" s="37"/>
      <c r="B19" s="38"/>
      <c r="C19" s="253"/>
      <c r="D19" s="254"/>
      <c r="E19" s="122" t="s">
        <v>92</v>
      </c>
      <c r="F19" s="40">
        <v>30000</v>
      </c>
      <c r="G19" s="41"/>
      <c r="H19" s="41"/>
      <c r="I19" s="41"/>
      <c r="J19" s="41"/>
      <c r="K19" s="40">
        <v>0</v>
      </c>
      <c r="L19" s="40">
        <f t="shared" si="0"/>
        <v>30000</v>
      </c>
      <c r="M19" s="91" t="s">
        <v>21</v>
      </c>
      <c r="N19" s="43"/>
    </row>
    <row r="20" spans="1:14" s="44" customFormat="1" ht="93.75" customHeight="1">
      <c r="A20" s="37"/>
      <c r="B20" s="38"/>
      <c r="C20" s="253"/>
      <c r="D20" s="254"/>
      <c r="E20" s="122" t="s">
        <v>95</v>
      </c>
      <c r="F20" s="40">
        <v>25545</v>
      </c>
      <c r="G20" s="41"/>
      <c r="H20" s="41"/>
      <c r="I20" s="41"/>
      <c r="J20" s="41"/>
      <c r="K20" s="40"/>
      <c r="L20" s="40">
        <f t="shared" si="0"/>
        <v>25545</v>
      </c>
      <c r="M20" s="91" t="s">
        <v>21</v>
      </c>
      <c r="N20" s="43"/>
    </row>
    <row r="21" spans="1:14" s="44" customFormat="1" ht="94.5" customHeight="1">
      <c r="A21" s="37"/>
      <c r="B21" s="38"/>
      <c r="C21" s="253"/>
      <c r="D21" s="254"/>
      <c r="E21" s="122" t="s">
        <v>96</v>
      </c>
      <c r="F21" s="40">
        <v>49850</v>
      </c>
      <c r="G21" s="41"/>
      <c r="H21" s="41"/>
      <c r="I21" s="41"/>
      <c r="J21" s="41"/>
      <c r="K21" s="40"/>
      <c r="L21" s="40">
        <f t="shared" si="0"/>
        <v>49850</v>
      </c>
      <c r="M21" s="91" t="s">
        <v>21</v>
      </c>
      <c r="N21" s="43"/>
    </row>
    <row r="22" spans="1:14" s="44" customFormat="1" ht="189" customHeight="1">
      <c r="A22" s="37"/>
      <c r="B22" s="38"/>
      <c r="C22" s="253"/>
      <c r="D22" s="254"/>
      <c r="E22" s="122" t="s">
        <v>97</v>
      </c>
      <c r="F22" s="40">
        <v>49865</v>
      </c>
      <c r="G22" s="41"/>
      <c r="H22" s="41"/>
      <c r="I22" s="41"/>
      <c r="J22" s="41"/>
      <c r="K22" s="40"/>
      <c r="L22" s="40">
        <f t="shared" si="0"/>
        <v>49865</v>
      </c>
      <c r="M22" s="91" t="s">
        <v>21</v>
      </c>
      <c r="N22" s="43"/>
    </row>
    <row r="23" spans="1:14" s="44" customFormat="1" ht="76.5" customHeight="1">
      <c r="A23" s="37"/>
      <c r="B23" s="38"/>
      <c r="C23" s="253"/>
      <c r="D23" s="254"/>
      <c r="E23" s="122" t="s">
        <v>98</v>
      </c>
      <c r="F23" s="40">
        <v>40846</v>
      </c>
      <c r="G23" s="41"/>
      <c r="H23" s="41"/>
      <c r="I23" s="41"/>
      <c r="J23" s="41"/>
      <c r="K23" s="40"/>
      <c r="L23" s="40">
        <f t="shared" si="0"/>
        <v>40846</v>
      </c>
      <c r="M23" s="91" t="s">
        <v>21</v>
      </c>
      <c r="N23" s="43"/>
    </row>
    <row r="24" spans="1:14" s="44" customFormat="1" ht="95.25" customHeight="1">
      <c r="A24" s="37"/>
      <c r="B24" s="38"/>
      <c r="C24" s="253"/>
      <c r="D24" s="254"/>
      <c r="E24" s="122" t="s">
        <v>99</v>
      </c>
      <c r="F24" s="40">
        <v>7450</v>
      </c>
      <c r="G24" s="41"/>
      <c r="H24" s="41"/>
      <c r="I24" s="41"/>
      <c r="J24" s="41"/>
      <c r="K24" s="40"/>
      <c r="L24" s="40">
        <f t="shared" si="0"/>
        <v>7450</v>
      </c>
      <c r="M24" s="91" t="s">
        <v>21</v>
      </c>
      <c r="N24" s="43"/>
    </row>
    <row r="25" spans="1:14" s="44" customFormat="1" ht="27" customHeight="1">
      <c r="A25" s="37"/>
      <c r="B25" s="38"/>
      <c r="C25" s="255"/>
      <c r="D25" s="256"/>
      <c r="E25" s="78" t="s">
        <v>64</v>
      </c>
      <c r="F25" s="41">
        <f>SUM(F16:F24)</f>
        <v>263556</v>
      </c>
      <c r="G25" s="41">
        <f>SUM(G16:G19)</f>
        <v>0</v>
      </c>
      <c r="H25" s="41">
        <f>SUM(H16:H19)</f>
        <v>0</v>
      </c>
      <c r="I25" s="41">
        <f>SUM(I16:I19)</f>
        <v>0</v>
      </c>
      <c r="J25" s="41">
        <f>SUM(J16:J19)</f>
        <v>0</v>
      </c>
      <c r="K25" s="41">
        <f>SUM(K16:K19)</f>
        <v>0</v>
      </c>
      <c r="L25" s="41">
        <f>SUM(L16:L24)</f>
        <v>263556</v>
      </c>
      <c r="M25" s="91"/>
      <c r="N25" s="43"/>
    </row>
    <row r="26" spans="1:14" s="44" customFormat="1" ht="107.25" customHeight="1">
      <c r="A26" s="37"/>
      <c r="B26" s="38"/>
      <c r="C26" s="234" t="s">
        <v>174</v>
      </c>
      <c r="D26" s="194"/>
      <c r="E26" s="39" t="s">
        <v>175</v>
      </c>
      <c r="F26" s="41"/>
      <c r="G26" s="41"/>
      <c r="H26" s="41"/>
      <c r="I26" s="41"/>
      <c r="J26" s="41"/>
      <c r="K26" s="40">
        <v>12853</v>
      </c>
      <c r="L26" s="40">
        <f>K26</f>
        <v>12853</v>
      </c>
      <c r="M26" s="91" t="s">
        <v>21</v>
      </c>
      <c r="N26" s="43"/>
    </row>
    <row r="27" spans="1:14" s="44" customFormat="1" ht="27" customHeight="1">
      <c r="A27" s="37"/>
      <c r="B27" s="38"/>
      <c r="C27" s="192"/>
      <c r="D27" s="193"/>
      <c r="E27" s="78"/>
      <c r="F27" s="41"/>
      <c r="G27" s="41"/>
      <c r="H27" s="41"/>
      <c r="I27" s="41"/>
      <c r="J27" s="41"/>
      <c r="K27" s="41">
        <f>K26</f>
        <v>12853</v>
      </c>
      <c r="L27" s="41">
        <f>L26</f>
        <v>12853</v>
      </c>
      <c r="M27" s="91"/>
      <c r="N27" s="43"/>
    </row>
    <row r="28" spans="1:14" s="44" customFormat="1" ht="18.75">
      <c r="A28" s="37"/>
      <c r="B28" s="38"/>
      <c r="C28" s="219" t="s">
        <v>31</v>
      </c>
      <c r="D28" s="220"/>
      <c r="E28" s="39"/>
      <c r="F28" s="41">
        <f>F25</f>
        <v>263556</v>
      </c>
      <c r="G28" s="41">
        <f>G25</f>
        <v>0</v>
      </c>
      <c r="H28" s="41">
        <f>H25</f>
        <v>0</v>
      </c>
      <c r="I28" s="41">
        <f>I25</f>
        <v>0</v>
      </c>
      <c r="J28" s="41">
        <f>J25</f>
        <v>0</v>
      </c>
      <c r="K28" s="41">
        <f>K27</f>
        <v>12853</v>
      </c>
      <c r="L28" s="41">
        <f>L25+L27</f>
        <v>276409</v>
      </c>
      <c r="M28" s="91"/>
      <c r="N28" s="43"/>
    </row>
    <row r="29" spans="1:14" s="44" customFormat="1" ht="18.75">
      <c r="A29" s="37"/>
      <c r="B29" s="38"/>
      <c r="C29" s="241" t="s">
        <v>22</v>
      </c>
      <c r="D29" s="242"/>
      <c r="E29" s="243"/>
      <c r="F29" s="41"/>
      <c r="G29" s="41"/>
      <c r="H29" s="41"/>
      <c r="I29" s="41"/>
      <c r="J29" s="41"/>
      <c r="K29" s="41"/>
      <c r="L29" s="41"/>
      <c r="M29" s="91"/>
      <c r="N29" s="43"/>
    </row>
    <row r="30" spans="1:14" s="44" customFormat="1" ht="45" customHeight="1">
      <c r="A30" s="37"/>
      <c r="B30" s="38"/>
      <c r="C30" s="224" t="s">
        <v>48</v>
      </c>
      <c r="D30" s="277"/>
      <c r="E30" s="166" t="s">
        <v>186</v>
      </c>
      <c r="F30" s="41"/>
      <c r="G30" s="41"/>
      <c r="H30" s="41"/>
      <c r="I30" s="41"/>
      <c r="J30" s="41"/>
      <c r="K30" s="40">
        <v>64751</v>
      </c>
      <c r="L30" s="40">
        <f>K30+F30</f>
        <v>64751</v>
      </c>
      <c r="M30" s="91" t="s">
        <v>21</v>
      </c>
      <c r="N30" s="43"/>
    </row>
    <row r="31" spans="1:14" s="44" customFormat="1" ht="69.75" customHeight="1">
      <c r="A31" s="37"/>
      <c r="B31" s="38"/>
      <c r="C31" s="192"/>
      <c r="D31" s="278"/>
      <c r="E31" s="173" t="s">
        <v>51</v>
      </c>
      <c r="F31" s="41"/>
      <c r="G31" s="41"/>
      <c r="H31" s="41"/>
      <c r="I31" s="41"/>
      <c r="J31" s="41"/>
      <c r="K31" s="41">
        <f>K30</f>
        <v>64751</v>
      </c>
      <c r="L31" s="41">
        <f>L30</f>
        <v>64751</v>
      </c>
      <c r="M31" s="91"/>
      <c r="N31" s="43"/>
    </row>
    <row r="32" spans="1:14" s="44" customFormat="1" ht="90">
      <c r="A32" s="37"/>
      <c r="B32" s="38"/>
      <c r="C32" s="235" t="s">
        <v>62</v>
      </c>
      <c r="D32" s="205"/>
      <c r="E32" s="97" t="s">
        <v>151</v>
      </c>
      <c r="F32" s="41"/>
      <c r="G32" s="41"/>
      <c r="H32" s="41"/>
      <c r="I32" s="41"/>
      <c r="J32" s="41"/>
      <c r="K32" s="40">
        <v>49865</v>
      </c>
      <c r="L32" s="40">
        <f>K32</f>
        <v>49865</v>
      </c>
      <c r="M32" s="91" t="s">
        <v>21</v>
      </c>
      <c r="N32" s="43"/>
    </row>
    <row r="33" spans="1:14" s="44" customFormat="1" ht="28.5" customHeight="1">
      <c r="A33" s="37"/>
      <c r="B33" s="38"/>
      <c r="C33" s="186"/>
      <c r="D33" s="187"/>
      <c r="E33" s="78" t="s">
        <v>64</v>
      </c>
      <c r="F33" s="41"/>
      <c r="G33" s="41"/>
      <c r="H33" s="41"/>
      <c r="I33" s="41"/>
      <c r="J33" s="41"/>
      <c r="K33" s="41">
        <f>K32</f>
        <v>49865</v>
      </c>
      <c r="L33" s="41">
        <f>L32</f>
        <v>49865</v>
      </c>
      <c r="M33" s="91"/>
      <c r="N33" s="43"/>
    </row>
    <row r="34" spans="1:14" s="44" customFormat="1" ht="28.5" customHeight="1">
      <c r="A34" s="37"/>
      <c r="B34" s="38"/>
      <c r="C34" s="219" t="s">
        <v>152</v>
      </c>
      <c r="D34" s="220"/>
      <c r="E34" s="96"/>
      <c r="F34" s="41"/>
      <c r="G34" s="41"/>
      <c r="H34" s="41"/>
      <c r="I34" s="41"/>
      <c r="J34" s="41"/>
      <c r="K34" s="41">
        <f>K33+K31</f>
        <v>114616</v>
      </c>
      <c r="L34" s="41">
        <f>L33+L31</f>
        <v>114616</v>
      </c>
      <c r="M34" s="91"/>
      <c r="N34" s="43"/>
    </row>
    <row r="35" spans="1:14" s="44" customFormat="1" ht="18.75">
      <c r="A35" s="37"/>
      <c r="B35" s="38"/>
      <c r="C35" s="218" t="s">
        <v>38</v>
      </c>
      <c r="D35" s="268"/>
      <c r="E35" s="214"/>
      <c r="F35" s="41">
        <f>F25</f>
        <v>263556</v>
      </c>
      <c r="G35" s="41">
        <f>G25</f>
        <v>0</v>
      </c>
      <c r="H35" s="41">
        <f>H25</f>
        <v>0</v>
      </c>
      <c r="I35" s="41">
        <f>I25</f>
        <v>0</v>
      </c>
      <c r="J35" s="41">
        <f>J25</f>
        <v>0</v>
      </c>
      <c r="K35" s="41">
        <f>K28+K34</f>
        <v>127469</v>
      </c>
      <c r="L35" s="41">
        <f>L28+L34</f>
        <v>391025</v>
      </c>
      <c r="M35" s="91"/>
      <c r="N35" s="43"/>
    </row>
    <row r="36" spans="1:14" s="44" customFormat="1" ht="18.75">
      <c r="A36" s="37"/>
      <c r="B36" s="50" t="s">
        <v>26</v>
      </c>
      <c r="C36" s="212" t="s">
        <v>27</v>
      </c>
      <c r="D36" s="213"/>
      <c r="E36" s="214"/>
      <c r="F36" s="41"/>
      <c r="G36" s="41"/>
      <c r="H36" s="41"/>
      <c r="I36" s="41"/>
      <c r="J36" s="41"/>
      <c r="K36" s="41"/>
      <c r="L36" s="41"/>
      <c r="M36" s="91"/>
      <c r="N36" s="43"/>
    </row>
    <row r="37" spans="1:14" s="44" customFormat="1" ht="18.75">
      <c r="A37" s="70"/>
      <c r="B37" s="71"/>
      <c r="C37" s="215" t="s">
        <v>12</v>
      </c>
      <c r="D37" s="216"/>
      <c r="E37" s="217"/>
      <c r="F37" s="41"/>
      <c r="G37" s="41"/>
      <c r="H37" s="41"/>
      <c r="I37" s="41"/>
      <c r="J37" s="41"/>
      <c r="K37" s="41"/>
      <c r="L37" s="41"/>
      <c r="M37" s="91"/>
      <c r="N37" s="43"/>
    </row>
    <row r="38" spans="1:14" s="44" customFormat="1" ht="49.5" customHeight="1">
      <c r="A38" s="221"/>
      <c r="B38" s="221"/>
      <c r="C38" s="235" t="s">
        <v>102</v>
      </c>
      <c r="D38" s="236"/>
      <c r="E38" s="133" t="s">
        <v>103</v>
      </c>
      <c r="F38" s="134">
        <v>-12522</v>
      </c>
      <c r="G38" s="123"/>
      <c r="H38" s="124"/>
      <c r="I38" s="123"/>
      <c r="J38" s="123"/>
      <c r="K38" s="123"/>
      <c r="L38" s="73">
        <f>F38+K38</f>
        <v>-12522</v>
      </c>
      <c r="M38" s="91" t="s">
        <v>176</v>
      </c>
      <c r="N38" s="43"/>
    </row>
    <row r="39" spans="1:14" s="44" customFormat="1" ht="48" customHeight="1">
      <c r="A39" s="222"/>
      <c r="B39" s="222"/>
      <c r="C39" s="184"/>
      <c r="D39" s="185"/>
      <c r="E39" s="131" t="s">
        <v>101</v>
      </c>
      <c r="F39" s="132">
        <v>12522</v>
      </c>
      <c r="G39" s="125"/>
      <c r="H39" s="125"/>
      <c r="I39" s="125"/>
      <c r="J39" s="125"/>
      <c r="K39" s="125">
        <f>K38</f>
        <v>0</v>
      </c>
      <c r="L39" s="73">
        <f>F39+K39</f>
        <v>12522</v>
      </c>
      <c r="M39" s="91" t="s">
        <v>176</v>
      </c>
      <c r="N39" s="43"/>
    </row>
    <row r="40" spans="1:14" s="44" customFormat="1" ht="48" customHeight="1">
      <c r="A40" s="121"/>
      <c r="B40" s="121"/>
      <c r="C40" s="186"/>
      <c r="D40" s="187"/>
      <c r="E40" s="151" t="s">
        <v>108</v>
      </c>
      <c r="F40" s="152">
        <f>F38+F39</f>
        <v>0</v>
      </c>
      <c r="G40" s="128"/>
      <c r="H40" s="128"/>
      <c r="I40" s="128"/>
      <c r="J40" s="128"/>
      <c r="K40" s="128"/>
      <c r="L40" s="48">
        <f>L39+L38</f>
        <v>0</v>
      </c>
      <c r="M40" s="91"/>
      <c r="N40" s="43"/>
    </row>
    <row r="41" spans="1:14" s="44" customFormat="1" ht="65.25" customHeight="1">
      <c r="A41" s="121"/>
      <c r="B41" s="121"/>
      <c r="C41" s="237" t="s">
        <v>28</v>
      </c>
      <c r="D41" s="238"/>
      <c r="E41" s="131" t="s">
        <v>104</v>
      </c>
      <c r="F41" s="132">
        <v>-65000</v>
      </c>
      <c r="G41" s="128"/>
      <c r="H41" s="128"/>
      <c r="I41" s="128"/>
      <c r="J41" s="128"/>
      <c r="K41" s="128"/>
      <c r="L41" s="47">
        <f>F41+K41</f>
        <v>-65000</v>
      </c>
      <c r="M41" s="91" t="s">
        <v>176</v>
      </c>
      <c r="N41" s="43"/>
    </row>
    <row r="42" spans="1:14" s="44" customFormat="1" ht="65.25" customHeight="1">
      <c r="A42" s="121"/>
      <c r="B42" s="121"/>
      <c r="C42" s="239"/>
      <c r="D42" s="240"/>
      <c r="E42" s="131" t="s">
        <v>187</v>
      </c>
      <c r="F42" s="132">
        <v>-10664</v>
      </c>
      <c r="G42" s="128"/>
      <c r="H42" s="128"/>
      <c r="I42" s="128"/>
      <c r="J42" s="128"/>
      <c r="K42" s="128"/>
      <c r="L42" s="47">
        <f>F42+K42</f>
        <v>-10664</v>
      </c>
      <c r="M42" s="91" t="s">
        <v>176</v>
      </c>
      <c r="N42" s="43"/>
    </row>
    <row r="43" spans="1:14" s="44" customFormat="1" ht="48" customHeight="1">
      <c r="A43" s="121"/>
      <c r="B43" s="121"/>
      <c r="C43" s="239"/>
      <c r="D43" s="240"/>
      <c r="E43" s="130" t="s">
        <v>105</v>
      </c>
      <c r="F43" s="135">
        <v>46000</v>
      </c>
      <c r="G43" s="128"/>
      <c r="H43" s="128"/>
      <c r="I43" s="128"/>
      <c r="J43" s="128"/>
      <c r="K43" s="128"/>
      <c r="L43" s="47">
        <f aca="true" t="shared" si="1" ref="L43:L53">F43+K43</f>
        <v>46000</v>
      </c>
      <c r="M43" s="91" t="s">
        <v>176</v>
      </c>
      <c r="N43" s="43"/>
    </row>
    <row r="44" spans="1:14" s="44" customFormat="1" ht="48" customHeight="1">
      <c r="A44" s="121"/>
      <c r="B44" s="121"/>
      <c r="C44" s="239"/>
      <c r="D44" s="240"/>
      <c r="E44" s="130" t="s">
        <v>112</v>
      </c>
      <c r="F44" s="135">
        <v>28921</v>
      </c>
      <c r="G44" s="128"/>
      <c r="H44" s="128"/>
      <c r="I44" s="128"/>
      <c r="J44" s="128"/>
      <c r="K44" s="128"/>
      <c r="L44" s="47">
        <f t="shared" si="1"/>
        <v>28921</v>
      </c>
      <c r="M44" s="91" t="s">
        <v>176</v>
      </c>
      <c r="N44" s="43"/>
    </row>
    <row r="45" spans="1:14" s="44" customFormat="1" ht="48" customHeight="1">
      <c r="A45" s="121"/>
      <c r="B45" s="121"/>
      <c r="C45" s="239"/>
      <c r="D45" s="240"/>
      <c r="E45" s="130" t="s">
        <v>106</v>
      </c>
      <c r="F45" s="135">
        <v>35063</v>
      </c>
      <c r="G45" s="128"/>
      <c r="H45" s="128"/>
      <c r="I45" s="128"/>
      <c r="J45" s="128"/>
      <c r="K45" s="128"/>
      <c r="L45" s="47">
        <f t="shared" si="1"/>
        <v>35063</v>
      </c>
      <c r="M45" s="91" t="s">
        <v>176</v>
      </c>
      <c r="N45" s="43"/>
    </row>
    <row r="46" spans="1:14" s="44" customFormat="1" ht="48" customHeight="1">
      <c r="A46" s="121"/>
      <c r="B46" s="121"/>
      <c r="C46" s="239"/>
      <c r="D46" s="240"/>
      <c r="E46" s="130" t="s">
        <v>107</v>
      </c>
      <c r="F46" s="135">
        <v>48300</v>
      </c>
      <c r="G46" s="128"/>
      <c r="H46" s="128"/>
      <c r="I46" s="128"/>
      <c r="J46" s="128"/>
      <c r="K46" s="128"/>
      <c r="L46" s="47">
        <f t="shared" si="1"/>
        <v>48300</v>
      </c>
      <c r="M46" s="91" t="s">
        <v>176</v>
      </c>
      <c r="N46" s="43"/>
    </row>
    <row r="47" spans="1:14" s="44" customFormat="1" ht="77.25" customHeight="1">
      <c r="A47" s="121"/>
      <c r="B47" s="121"/>
      <c r="C47" s="184"/>
      <c r="D47" s="185"/>
      <c r="E47" s="137" t="s">
        <v>109</v>
      </c>
      <c r="F47" s="135">
        <v>49997</v>
      </c>
      <c r="G47" s="128"/>
      <c r="H47" s="128"/>
      <c r="I47" s="128"/>
      <c r="J47" s="128"/>
      <c r="K47" s="128"/>
      <c r="L47" s="47">
        <f t="shared" si="1"/>
        <v>49997</v>
      </c>
      <c r="M47" s="91" t="s">
        <v>176</v>
      </c>
      <c r="N47" s="43"/>
    </row>
    <row r="48" spans="1:14" s="44" customFormat="1" ht="72" customHeight="1">
      <c r="A48" s="121"/>
      <c r="B48" s="121"/>
      <c r="C48" s="184"/>
      <c r="D48" s="185"/>
      <c r="E48" s="137" t="s">
        <v>110</v>
      </c>
      <c r="F48" s="135">
        <v>41498</v>
      </c>
      <c r="G48" s="128"/>
      <c r="H48" s="128"/>
      <c r="I48" s="128"/>
      <c r="J48" s="128"/>
      <c r="K48" s="128"/>
      <c r="L48" s="47">
        <f t="shared" si="1"/>
        <v>41498</v>
      </c>
      <c r="M48" s="91" t="s">
        <v>176</v>
      </c>
      <c r="N48" s="43"/>
    </row>
    <row r="49" spans="1:14" s="44" customFormat="1" ht="56.25" customHeight="1">
      <c r="A49" s="121"/>
      <c r="B49" s="121"/>
      <c r="C49" s="184"/>
      <c r="D49" s="185"/>
      <c r="E49" s="137" t="s">
        <v>111</v>
      </c>
      <c r="F49" s="135">
        <v>39998</v>
      </c>
      <c r="G49" s="128"/>
      <c r="H49" s="128"/>
      <c r="I49" s="128"/>
      <c r="J49" s="128"/>
      <c r="K49" s="128"/>
      <c r="L49" s="47">
        <f t="shared" si="1"/>
        <v>39998</v>
      </c>
      <c r="M49" s="91" t="s">
        <v>176</v>
      </c>
      <c r="N49" s="43"/>
    </row>
    <row r="50" spans="1:14" s="44" customFormat="1" ht="48" customHeight="1">
      <c r="A50" s="121"/>
      <c r="B50" s="121"/>
      <c r="C50" s="184"/>
      <c r="D50" s="185"/>
      <c r="E50" s="137" t="s">
        <v>113</v>
      </c>
      <c r="F50" s="135">
        <v>35750</v>
      </c>
      <c r="G50" s="128"/>
      <c r="H50" s="128"/>
      <c r="I50" s="128"/>
      <c r="J50" s="128"/>
      <c r="K50" s="128"/>
      <c r="L50" s="47">
        <f t="shared" si="1"/>
        <v>35750</v>
      </c>
      <c r="M50" s="178" t="s">
        <v>188</v>
      </c>
      <c r="N50" s="43"/>
    </row>
    <row r="51" spans="1:14" s="44" customFormat="1" ht="48" customHeight="1">
      <c r="A51" s="121"/>
      <c r="B51" s="121"/>
      <c r="C51" s="184"/>
      <c r="D51" s="185"/>
      <c r="E51" s="137" t="s">
        <v>114</v>
      </c>
      <c r="F51" s="135">
        <v>19150</v>
      </c>
      <c r="G51" s="128"/>
      <c r="H51" s="128"/>
      <c r="I51" s="128"/>
      <c r="J51" s="128"/>
      <c r="K51" s="128"/>
      <c r="L51" s="47">
        <f t="shared" si="1"/>
        <v>19150</v>
      </c>
      <c r="M51" s="91" t="s">
        <v>176</v>
      </c>
      <c r="N51" s="43"/>
    </row>
    <row r="52" spans="1:14" s="44" customFormat="1" ht="48" customHeight="1">
      <c r="A52" s="121"/>
      <c r="B52" s="121"/>
      <c r="C52" s="184"/>
      <c r="D52" s="185"/>
      <c r="E52" s="138" t="s">
        <v>115</v>
      </c>
      <c r="F52" s="135">
        <v>-218000</v>
      </c>
      <c r="G52" s="128"/>
      <c r="H52" s="128"/>
      <c r="I52" s="128"/>
      <c r="J52" s="128"/>
      <c r="K52" s="128"/>
      <c r="L52" s="47">
        <f t="shared" si="1"/>
        <v>-218000</v>
      </c>
      <c r="M52" s="91" t="s">
        <v>176</v>
      </c>
      <c r="N52" s="43"/>
    </row>
    <row r="53" spans="1:14" s="44" customFormat="1" ht="48" customHeight="1">
      <c r="A53" s="121"/>
      <c r="B53" s="121"/>
      <c r="C53" s="186"/>
      <c r="D53" s="187"/>
      <c r="E53" s="129" t="s">
        <v>29</v>
      </c>
      <c r="F53" s="153">
        <f>SUM(F38:F52)</f>
        <v>51013</v>
      </c>
      <c r="G53" s="128"/>
      <c r="H53" s="128"/>
      <c r="I53" s="128"/>
      <c r="J53" s="128"/>
      <c r="K53" s="128"/>
      <c r="L53" s="48">
        <f t="shared" si="1"/>
        <v>51013</v>
      </c>
      <c r="M53" s="91"/>
      <c r="N53" s="43"/>
    </row>
    <row r="54" spans="1:14" s="44" customFormat="1" ht="48" customHeight="1">
      <c r="A54" s="37"/>
      <c r="B54" s="38"/>
      <c r="C54" s="224" t="s">
        <v>46</v>
      </c>
      <c r="D54" s="225"/>
      <c r="E54" s="142" t="s">
        <v>116</v>
      </c>
      <c r="F54" s="141">
        <v>195000</v>
      </c>
      <c r="G54" s="124"/>
      <c r="H54" s="124"/>
      <c r="I54" s="124"/>
      <c r="J54" s="124"/>
      <c r="K54" s="124"/>
      <c r="L54" s="73">
        <f>F54+K54</f>
        <v>195000</v>
      </c>
      <c r="M54" s="179" t="s">
        <v>189</v>
      </c>
      <c r="N54" s="43"/>
    </row>
    <row r="55" spans="1:14" s="44" customFormat="1" ht="42" customHeight="1">
      <c r="A55" s="37"/>
      <c r="B55" s="38"/>
      <c r="C55" s="226"/>
      <c r="D55" s="227"/>
      <c r="E55" s="143" t="s">
        <v>117</v>
      </c>
      <c r="F55" s="141">
        <v>191038</v>
      </c>
      <c r="G55" s="139"/>
      <c r="H55" s="139"/>
      <c r="I55" s="139"/>
      <c r="J55" s="139"/>
      <c r="K55" s="139"/>
      <c r="L55" s="73">
        <f aca="true" t="shared" si="2" ref="L55:L60">F55+K55</f>
        <v>191038</v>
      </c>
      <c r="M55" s="179" t="s">
        <v>190</v>
      </c>
      <c r="N55" s="43"/>
    </row>
    <row r="56" spans="1:14" s="44" customFormat="1" ht="43.5" customHeight="1">
      <c r="A56" s="37"/>
      <c r="B56" s="38"/>
      <c r="C56" s="226"/>
      <c r="D56" s="227"/>
      <c r="E56" s="143" t="s">
        <v>118</v>
      </c>
      <c r="F56" s="141">
        <v>13750</v>
      </c>
      <c r="G56" s="139"/>
      <c r="H56" s="139"/>
      <c r="I56" s="139"/>
      <c r="J56" s="139"/>
      <c r="K56" s="139"/>
      <c r="L56" s="73">
        <f t="shared" si="2"/>
        <v>13750</v>
      </c>
      <c r="M56" s="91" t="s">
        <v>176</v>
      </c>
      <c r="N56" s="43"/>
    </row>
    <row r="57" spans="1:14" s="44" customFormat="1" ht="43.5" customHeight="1">
      <c r="A57" s="37"/>
      <c r="B57" s="38"/>
      <c r="C57" s="226"/>
      <c r="D57" s="227"/>
      <c r="E57" s="143" t="s">
        <v>119</v>
      </c>
      <c r="F57" s="141">
        <v>187878</v>
      </c>
      <c r="G57" s="139"/>
      <c r="H57" s="139"/>
      <c r="I57" s="139"/>
      <c r="J57" s="139"/>
      <c r="K57" s="139"/>
      <c r="L57" s="73">
        <f t="shared" si="2"/>
        <v>187878</v>
      </c>
      <c r="M57" s="91" t="s">
        <v>176</v>
      </c>
      <c r="N57" s="43"/>
    </row>
    <row r="58" spans="1:14" s="44" customFormat="1" ht="43.5" customHeight="1">
      <c r="A58" s="37"/>
      <c r="B58" s="38"/>
      <c r="C58" s="226"/>
      <c r="D58" s="227"/>
      <c r="E58" s="143" t="s">
        <v>120</v>
      </c>
      <c r="F58" s="141">
        <v>109671</v>
      </c>
      <c r="G58" s="139"/>
      <c r="H58" s="139"/>
      <c r="I58" s="139"/>
      <c r="J58" s="139"/>
      <c r="K58" s="139"/>
      <c r="L58" s="73">
        <f t="shared" si="2"/>
        <v>109671</v>
      </c>
      <c r="M58" s="91" t="s">
        <v>176</v>
      </c>
      <c r="N58" s="43"/>
    </row>
    <row r="59" spans="1:14" s="44" customFormat="1" ht="46.5" customHeight="1">
      <c r="A59" s="37"/>
      <c r="B59" s="38"/>
      <c r="C59" s="228"/>
      <c r="D59" s="229"/>
      <c r="E59" s="143" t="s">
        <v>121</v>
      </c>
      <c r="F59" s="141">
        <v>25000</v>
      </c>
      <c r="G59" s="139"/>
      <c r="H59" s="139"/>
      <c r="I59" s="139"/>
      <c r="J59" s="139"/>
      <c r="K59" s="139"/>
      <c r="L59" s="73">
        <f t="shared" si="2"/>
        <v>25000</v>
      </c>
      <c r="M59" s="91" t="s">
        <v>176</v>
      </c>
      <c r="N59" s="43"/>
    </row>
    <row r="60" spans="1:14" s="44" customFormat="1" ht="46.5" customHeight="1">
      <c r="A60" s="37"/>
      <c r="B60" s="38"/>
      <c r="C60" s="228"/>
      <c r="D60" s="229"/>
      <c r="E60" s="142" t="s">
        <v>115</v>
      </c>
      <c r="F60" s="134">
        <v>-778000</v>
      </c>
      <c r="G60" s="139"/>
      <c r="H60" s="139"/>
      <c r="I60" s="139"/>
      <c r="J60" s="139"/>
      <c r="K60" s="139"/>
      <c r="L60" s="73">
        <f t="shared" si="2"/>
        <v>-778000</v>
      </c>
      <c r="M60" s="91" t="s">
        <v>176</v>
      </c>
      <c r="N60" s="43"/>
    </row>
    <row r="61" spans="1:14" s="44" customFormat="1" ht="18.75">
      <c r="A61" s="37"/>
      <c r="B61" s="38"/>
      <c r="C61" s="192"/>
      <c r="D61" s="193"/>
      <c r="E61" s="75" t="s">
        <v>30</v>
      </c>
      <c r="F61" s="48">
        <f>SUM(F54:F60)</f>
        <v>-55663</v>
      </c>
      <c r="G61" s="125">
        <f>SUM(G54:G54)</f>
        <v>0</v>
      </c>
      <c r="H61" s="125">
        <f>SUM(H54:H54)</f>
        <v>0</v>
      </c>
      <c r="I61" s="125">
        <f>SUM(I54:I54)</f>
        <v>0</v>
      </c>
      <c r="J61" s="125">
        <f>SUM(J54:J54)</f>
        <v>0</v>
      </c>
      <c r="K61" s="125"/>
      <c r="L61" s="107">
        <f>F61+K61</f>
        <v>-55663</v>
      </c>
      <c r="M61" s="91"/>
      <c r="N61" s="43"/>
    </row>
    <row r="62" spans="1:14" s="44" customFormat="1" ht="56.25">
      <c r="A62" s="37"/>
      <c r="B62" s="38"/>
      <c r="C62" s="206" t="s">
        <v>122</v>
      </c>
      <c r="D62" s="207"/>
      <c r="E62" s="140" t="s">
        <v>123</v>
      </c>
      <c r="F62" s="135">
        <v>15000</v>
      </c>
      <c r="G62" s="128"/>
      <c r="H62" s="128"/>
      <c r="I62" s="128"/>
      <c r="J62" s="128"/>
      <c r="K62" s="128"/>
      <c r="L62" s="73">
        <f>F62+K62</f>
        <v>15000</v>
      </c>
      <c r="M62" s="91" t="s">
        <v>176</v>
      </c>
      <c r="N62" s="43"/>
    </row>
    <row r="63" spans="1:14" s="44" customFormat="1" ht="56.25">
      <c r="A63" s="37"/>
      <c r="B63" s="38"/>
      <c r="C63" s="207"/>
      <c r="D63" s="207"/>
      <c r="E63" s="140" t="s">
        <v>124</v>
      </c>
      <c r="F63" s="135">
        <v>30000</v>
      </c>
      <c r="G63" s="128"/>
      <c r="H63" s="128"/>
      <c r="I63" s="128"/>
      <c r="J63" s="128"/>
      <c r="K63" s="128"/>
      <c r="L63" s="73">
        <f aca="true" t="shared" si="3" ref="L63:L87">F63+K63</f>
        <v>30000</v>
      </c>
      <c r="M63" s="91" t="s">
        <v>176</v>
      </c>
      <c r="N63" s="43"/>
    </row>
    <row r="64" spans="1:14" s="44" customFormat="1" ht="37.5">
      <c r="A64" s="37"/>
      <c r="B64" s="38"/>
      <c r="C64" s="207"/>
      <c r="D64" s="207"/>
      <c r="E64" s="140" t="s">
        <v>125</v>
      </c>
      <c r="F64" s="135">
        <v>-37072</v>
      </c>
      <c r="G64" s="128"/>
      <c r="H64" s="128"/>
      <c r="I64" s="128"/>
      <c r="J64" s="128"/>
      <c r="K64" s="128"/>
      <c r="L64" s="73">
        <f t="shared" si="3"/>
        <v>-37072</v>
      </c>
      <c r="M64" s="91" t="s">
        <v>176</v>
      </c>
      <c r="N64" s="43"/>
    </row>
    <row r="65" spans="1:14" s="44" customFormat="1" ht="37.5">
      <c r="A65" s="37"/>
      <c r="B65" s="38"/>
      <c r="C65" s="207"/>
      <c r="D65" s="207"/>
      <c r="E65" s="140" t="s">
        <v>126</v>
      </c>
      <c r="F65" s="135">
        <v>-3000</v>
      </c>
      <c r="G65" s="128"/>
      <c r="H65" s="128"/>
      <c r="I65" s="128"/>
      <c r="J65" s="128"/>
      <c r="K65" s="128"/>
      <c r="L65" s="73">
        <f t="shared" si="3"/>
        <v>-3000</v>
      </c>
      <c r="M65" s="91" t="s">
        <v>176</v>
      </c>
      <c r="N65" s="43"/>
    </row>
    <row r="66" spans="1:14" s="44" customFormat="1" ht="37.5">
      <c r="A66" s="37"/>
      <c r="B66" s="38"/>
      <c r="C66" s="207"/>
      <c r="D66" s="207"/>
      <c r="E66" s="140" t="s">
        <v>127</v>
      </c>
      <c r="F66" s="135">
        <v>-4928</v>
      </c>
      <c r="G66" s="128"/>
      <c r="H66" s="128"/>
      <c r="I66" s="128"/>
      <c r="J66" s="128"/>
      <c r="K66" s="128"/>
      <c r="L66" s="107">
        <f t="shared" si="3"/>
        <v>-4928</v>
      </c>
      <c r="M66" s="91"/>
      <c r="N66" s="43"/>
    </row>
    <row r="67" spans="1:14" s="44" customFormat="1" ht="37.5">
      <c r="A67" s="37"/>
      <c r="B67" s="38"/>
      <c r="C67" s="207"/>
      <c r="D67" s="207"/>
      <c r="E67" s="136" t="s">
        <v>128</v>
      </c>
      <c r="F67" s="135">
        <v>2750</v>
      </c>
      <c r="G67" s="128"/>
      <c r="H67" s="128"/>
      <c r="I67" s="128"/>
      <c r="J67" s="128"/>
      <c r="K67" s="128"/>
      <c r="L67" s="73">
        <f t="shared" si="3"/>
        <v>2750</v>
      </c>
      <c r="M67" s="91" t="s">
        <v>176</v>
      </c>
      <c r="N67" s="43"/>
    </row>
    <row r="68" spans="1:14" s="44" customFormat="1" ht="18.75">
      <c r="A68" s="37"/>
      <c r="B68" s="38"/>
      <c r="C68" s="207"/>
      <c r="D68" s="207"/>
      <c r="E68" s="75" t="s">
        <v>129</v>
      </c>
      <c r="F68" s="48">
        <f>SUM(F62:F67)</f>
        <v>2750</v>
      </c>
      <c r="G68" s="128"/>
      <c r="H68" s="128"/>
      <c r="I68" s="128"/>
      <c r="J68" s="128"/>
      <c r="K68" s="128"/>
      <c r="L68" s="107">
        <f t="shared" si="3"/>
        <v>2750</v>
      </c>
      <c r="M68" s="91"/>
      <c r="N68" s="43"/>
    </row>
    <row r="69" spans="1:14" s="44" customFormat="1" ht="37.5">
      <c r="A69" s="37"/>
      <c r="B69" s="38"/>
      <c r="C69" s="206" t="s">
        <v>130</v>
      </c>
      <c r="D69" s="207"/>
      <c r="E69" s="137" t="s">
        <v>128</v>
      </c>
      <c r="F69" s="135">
        <v>2750</v>
      </c>
      <c r="G69" s="128"/>
      <c r="H69" s="128"/>
      <c r="I69" s="128"/>
      <c r="J69" s="128"/>
      <c r="K69" s="128"/>
      <c r="L69" s="73">
        <f t="shared" si="3"/>
        <v>2750</v>
      </c>
      <c r="M69" s="99" t="s">
        <v>176</v>
      </c>
      <c r="N69" s="43"/>
    </row>
    <row r="70" spans="1:14" s="44" customFormat="1" ht="18.75">
      <c r="A70" s="37"/>
      <c r="B70" s="38"/>
      <c r="C70" s="207"/>
      <c r="D70" s="207"/>
      <c r="E70" s="137" t="s">
        <v>131</v>
      </c>
      <c r="F70" s="135">
        <v>9600</v>
      </c>
      <c r="G70" s="128"/>
      <c r="H70" s="128"/>
      <c r="I70" s="128"/>
      <c r="J70" s="128"/>
      <c r="K70" s="128"/>
      <c r="L70" s="73">
        <f t="shared" si="3"/>
        <v>9600</v>
      </c>
      <c r="M70" s="99" t="s">
        <v>176</v>
      </c>
      <c r="N70" s="43"/>
    </row>
    <row r="71" spans="1:14" s="44" customFormat="1" ht="18.75">
      <c r="A71" s="37"/>
      <c r="B71" s="38"/>
      <c r="C71" s="208"/>
      <c r="D71" s="208"/>
      <c r="E71" s="75" t="s">
        <v>132</v>
      </c>
      <c r="F71" s="48">
        <f>F69+F70</f>
        <v>12350</v>
      </c>
      <c r="G71" s="128"/>
      <c r="H71" s="128"/>
      <c r="I71" s="128"/>
      <c r="J71" s="128"/>
      <c r="K71" s="128"/>
      <c r="L71" s="107">
        <f t="shared" si="3"/>
        <v>12350</v>
      </c>
      <c r="M71" s="91"/>
      <c r="N71" s="43"/>
    </row>
    <row r="72" spans="1:14" s="44" customFormat="1" ht="37.5">
      <c r="A72" s="37"/>
      <c r="B72" s="146"/>
      <c r="C72" s="188" t="s">
        <v>133</v>
      </c>
      <c r="D72" s="194"/>
      <c r="E72" s="137" t="s">
        <v>118</v>
      </c>
      <c r="F72" s="47">
        <v>13750</v>
      </c>
      <c r="G72" s="128"/>
      <c r="H72" s="128"/>
      <c r="I72" s="128"/>
      <c r="J72" s="128"/>
      <c r="K72" s="128"/>
      <c r="L72" s="73">
        <f t="shared" si="3"/>
        <v>13750</v>
      </c>
      <c r="M72" s="91" t="s">
        <v>176</v>
      </c>
      <c r="N72" s="43"/>
    </row>
    <row r="73" spans="1:14" s="44" customFormat="1" ht="18.75">
      <c r="A73" s="37"/>
      <c r="B73" s="146"/>
      <c r="C73" s="192"/>
      <c r="D73" s="193"/>
      <c r="E73" s="75" t="s">
        <v>134</v>
      </c>
      <c r="F73" s="48">
        <v>13750</v>
      </c>
      <c r="G73" s="128"/>
      <c r="H73" s="128"/>
      <c r="I73" s="128"/>
      <c r="J73" s="128"/>
      <c r="K73" s="128"/>
      <c r="L73" s="107">
        <f t="shared" si="3"/>
        <v>13750</v>
      </c>
      <c r="M73" s="91"/>
      <c r="N73" s="43"/>
    </row>
    <row r="74" spans="1:14" s="44" customFormat="1" ht="18.75">
      <c r="A74" s="37"/>
      <c r="B74" s="146"/>
      <c r="C74" s="188" t="s">
        <v>135</v>
      </c>
      <c r="D74" s="189"/>
      <c r="E74" s="130" t="s">
        <v>100</v>
      </c>
      <c r="F74" s="135">
        <v>14000</v>
      </c>
      <c r="G74" s="128"/>
      <c r="H74" s="128"/>
      <c r="I74" s="128"/>
      <c r="J74" s="128"/>
      <c r="K74" s="128"/>
      <c r="L74" s="73">
        <f t="shared" si="3"/>
        <v>14000</v>
      </c>
      <c r="M74" s="91" t="s">
        <v>176</v>
      </c>
      <c r="N74" s="43"/>
    </row>
    <row r="75" spans="1:14" s="44" customFormat="1" ht="18.75">
      <c r="A75" s="37"/>
      <c r="B75" s="146"/>
      <c r="C75" s="190"/>
      <c r="D75" s="191"/>
      <c r="E75" s="130" t="s">
        <v>101</v>
      </c>
      <c r="F75" s="135">
        <v>-14000</v>
      </c>
      <c r="G75" s="128"/>
      <c r="H75" s="128"/>
      <c r="I75" s="128"/>
      <c r="J75" s="128"/>
      <c r="K75" s="128"/>
      <c r="L75" s="73">
        <f t="shared" si="3"/>
        <v>-14000</v>
      </c>
      <c r="M75" s="91" t="s">
        <v>176</v>
      </c>
      <c r="N75" s="43"/>
    </row>
    <row r="76" spans="1:14" s="44" customFormat="1" ht="18.75">
      <c r="A76" s="37"/>
      <c r="B76" s="146"/>
      <c r="C76" s="190"/>
      <c r="D76" s="191"/>
      <c r="E76" s="147" t="s">
        <v>136</v>
      </c>
      <c r="F76" s="148">
        <v>2000</v>
      </c>
      <c r="G76" s="128"/>
      <c r="H76" s="128"/>
      <c r="I76" s="128"/>
      <c r="J76" s="128"/>
      <c r="K76" s="128"/>
      <c r="L76" s="73">
        <f t="shared" si="3"/>
        <v>2000</v>
      </c>
      <c r="M76" s="91" t="s">
        <v>176</v>
      </c>
      <c r="N76" s="43"/>
    </row>
    <row r="77" spans="1:14" s="44" customFormat="1" ht="18.75">
      <c r="A77" s="37"/>
      <c r="B77" s="146"/>
      <c r="C77" s="192"/>
      <c r="D77" s="193"/>
      <c r="E77" s="75" t="s">
        <v>137</v>
      </c>
      <c r="F77" s="48">
        <f>SUM(F74:F76)</f>
        <v>2000</v>
      </c>
      <c r="G77" s="128"/>
      <c r="H77" s="128"/>
      <c r="I77" s="128"/>
      <c r="J77" s="128"/>
      <c r="K77" s="128"/>
      <c r="L77" s="107">
        <f t="shared" si="3"/>
        <v>2000</v>
      </c>
      <c r="M77" s="91"/>
      <c r="N77" s="43"/>
    </row>
    <row r="78" spans="1:14" s="44" customFormat="1" ht="37.5">
      <c r="A78" s="37"/>
      <c r="B78" s="146"/>
      <c r="C78" s="188" t="s">
        <v>138</v>
      </c>
      <c r="D78" s="189"/>
      <c r="E78" s="137" t="s">
        <v>128</v>
      </c>
      <c r="F78" s="48">
        <v>2750</v>
      </c>
      <c r="G78" s="128"/>
      <c r="H78" s="128"/>
      <c r="I78" s="128"/>
      <c r="J78" s="128"/>
      <c r="K78" s="128"/>
      <c r="L78" s="73">
        <f t="shared" si="3"/>
        <v>2750</v>
      </c>
      <c r="M78" s="91" t="s">
        <v>176</v>
      </c>
      <c r="N78" s="43"/>
    </row>
    <row r="79" spans="1:14" s="44" customFormat="1" ht="18.75">
      <c r="A79" s="37"/>
      <c r="B79" s="146"/>
      <c r="C79" s="190"/>
      <c r="D79" s="191"/>
      <c r="E79" s="137" t="s">
        <v>139</v>
      </c>
      <c r="F79" s="48">
        <v>3000</v>
      </c>
      <c r="G79" s="128"/>
      <c r="H79" s="128"/>
      <c r="I79" s="128"/>
      <c r="J79" s="128"/>
      <c r="K79" s="128"/>
      <c r="L79" s="73">
        <f t="shared" si="3"/>
        <v>3000</v>
      </c>
      <c r="M79" s="91" t="s">
        <v>176</v>
      </c>
      <c r="N79" s="43"/>
    </row>
    <row r="80" spans="1:14" s="44" customFormat="1" ht="18.75">
      <c r="A80" s="37"/>
      <c r="B80" s="146"/>
      <c r="C80" s="280"/>
      <c r="D80" s="281"/>
      <c r="E80" s="75" t="s">
        <v>140</v>
      </c>
      <c r="F80" s="48">
        <f>SUM(F78:F79)</f>
        <v>5750</v>
      </c>
      <c r="G80" s="128"/>
      <c r="H80" s="128"/>
      <c r="I80" s="128"/>
      <c r="J80" s="128"/>
      <c r="K80" s="128"/>
      <c r="L80" s="107">
        <f t="shared" si="3"/>
        <v>5750</v>
      </c>
      <c r="M80" s="91"/>
      <c r="N80" s="43"/>
    </row>
    <row r="81" spans="1:14" s="44" customFormat="1" ht="56.25">
      <c r="A81" s="37"/>
      <c r="B81" s="146"/>
      <c r="C81" s="188" t="s">
        <v>141</v>
      </c>
      <c r="D81" s="189"/>
      <c r="E81" s="140" t="s">
        <v>142</v>
      </c>
      <c r="F81" s="135">
        <v>-39000</v>
      </c>
      <c r="G81" s="128"/>
      <c r="H81" s="128"/>
      <c r="I81" s="128"/>
      <c r="J81" s="128"/>
      <c r="K81" s="128"/>
      <c r="L81" s="73">
        <f t="shared" si="3"/>
        <v>-39000</v>
      </c>
      <c r="M81" s="91" t="s">
        <v>176</v>
      </c>
      <c r="N81" s="43"/>
    </row>
    <row r="82" spans="1:14" s="44" customFormat="1" ht="18.75">
      <c r="A82" s="37"/>
      <c r="B82" s="146"/>
      <c r="C82" s="280"/>
      <c r="D82" s="281"/>
      <c r="E82" s="75" t="s">
        <v>143</v>
      </c>
      <c r="F82" s="48">
        <f>F81</f>
        <v>-39000</v>
      </c>
      <c r="G82" s="128"/>
      <c r="H82" s="128"/>
      <c r="I82" s="128"/>
      <c r="J82" s="128"/>
      <c r="K82" s="128"/>
      <c r="L82" s="107">
        <f t="shared" si="3"/>
        <v>-39000</v>
      </c>
      <c r="M82" s="91"/>
      <c r="N82" s="43"/>
    </row>
    <row r="83" spans="1:14" s="44" customFormat="1" ht="37.5">
      <c r="A83" s="37"/>
      <c r="B83" s="146"/>
      <c r="C83" s="188" t="s">
        <v>144</v>
      </c>
      <c r="D83" s="189"/>
      <c r="E83" s="137" t="s">
        <v>145</v>
      </c>
      <c r="F83" s="149">
        <v>11000</v>
      </c>
      <c r="G83" s="128"/>
      <c r="H83" s="128"/>
      <c r="I83" s="128"/>
      <c r="J83" s="128"/>
      <c r="K83" s="128"/>
      <c r="L83" s="73">
        <f t="shared" si="3"/>
        <v>11000</v>
      </c>
      <c r="M83" s="91" t="s">
        <v>176</v>
      </c>
      <c r="N83" s="43"/>
    </row>
    <row r="84" spans="1:14" s="44" customFormat="1" ht="18.75">
      <c r="A84" s="37"/>
      <c r="B84" s="146"/>
      <c r="C84" s="190"/>
      <c r="D84" s="191"/>
      <c r="E84" s="137" t="s">
        <v>146</v>
      </c>
      <c r="F84" s="149">
        <v>23400</v>
      </c>
      <c r="G84" s="128"/>
      <c r="H84" s="128"/>
      <c r="I84" s="128"/>
      <c r="J84" s="128"/>
      <c r="K84" s="128"/>
      <c r="L84" s="73">
        <f t="shared" si="3"/>
        <v>23400</v>
      </c>
      <c r="M84" s="91" t="s">
        <v>176</v>
      </c>
      <c r="N84" s="43"/>
    </row>
    <row r="85" spans="1:14" s="44" customFormat="1" ht="108.75" customHeight="1">
      <c r="A85" s="37"/>
      <c r="B85" s="146"/>
      <c r="C85" s="190"/>
      <c r="D85" s="191"/>
      <c r="E85" s="140" t="s">
        <v>147</v>
      </c>
      <c r="F85" s="150">
        <v>-40000</v>
      </c>
      <c r="G85" s="128"/>
      <c r="H85" s="128"/>
      <c r="I85" s="128"/>
      <c r="J85" s="128"/>
      <c r="K85" s="128"/>
      <c r="L85" s="73">
        <f t="shared" si="3"/>
        <v>-40000</v>
      </c>
      <c r="M85" s="91" t="s">
        <v>176</v>
      </c>
      <c r="N85" s="43"/>
    </row>
    <row r="86" spans="1:14" s="44" customFormat="1" ht="135.75" customHeight="1">
      <c r="A86" s="37"/>
      <c r="B86" s="146"/>
      <c r="C86" s="190"/>
      <c r="D86" s="191"/>
      <c r="E86" s="140" t="s">
        <v>148</v>
      </c>
      <c r="F86" s="150">
        <v>-31340</v>
      </c>
      <c r="G86" s="128"/>
      <c r="H86" s="128"/>
      <c r="I86" s="128"/>
      <c r="J86" s="128"/>
      <c r="K86" s="128"/>
      <c r="L86" s="73">
        <f t="shared" si="3"/>
        <v>-31340</v>
      </c>
      <c r="M86" s="91" t="s">
        <v>176</v>
      </c>
      <c r="N86" s="43"/>
    </row>
    <row r="87" spans="1:14" s="44" customFormat="1" ht="72.75" customHeight="1">
      <c r="A87" s="37"/>
      <c r="B87" s="146"/>
      <c r="C87" s="190"/>
      <c r="D87" s="191"/>
      <c r="E87" s="140" t="s">
        <v>149</v>
      </c>
      <c r="F87" s="150">
        <v>49792</v>
      </c>
      <c r="G87" s="128"/>
      <c r="H87" s="128"/>
      <c r="I87" s="128"/>
      <c r="J87" s="128"/>
      <c r="K87" s="128"/>
      <c r="L87" s="73">
        <f t="shared" si="3"/>
        <v>49792</v>
      </c>
      <c r="M87" s="175" t="s">
        <v>191</v>
      </c>
      <c r="N87" s="43"/>
    </row>
    <row r="88" spans="1:14" s="44" customFormat="1" ht="18">
      <c r="A88" s="37"/>
      <c r="B88" s="146"/>
      <c r="C88" s="280"/>
      <c r="D88" s="281"/>
      <c r="E88" s="75" t="s">
        <v>150</v>
      </c>
      <c r="F88" s="48">
        <f>SUM(F83:F87)</f>
        <v>12852</v>
      </c>
      <c r="G88" s="128"/>
      <c r="H88" s="128"/>
      <c r="I88" s="128"/>
      <c r="J88" s="128"/>
      <c r="K88" s="128"/>
      <c r="L88" s="107">
        <f>L83+L84+L85+L86+L87</f>
        <v>12852</v>
      </c>
      <c r="M88" s="176"/>
      <c r="N88" s="43"/>
    </row>
    <row r="89" spans="1:14" s="44" customFormat="1" ht="18">
      <c r="A89" s="37"/>
      <c r="B89" s="38"/>
      <c r="C89" s="83"/>
      <c r="D89" s="144"/>
      <c r="E89" s="75"/>
      <c r="F89" s="48"/>
      <c r="G89" s="128"/>
      <c r="H89" s="128"/>
      <c r="I89" s="128"/>
      <c r="J89" s="128"/>
      <c r="K89" s="128"/>
      <c r="L89" s="145"/>
      <c r="M89" s="176"/>
      <c r="N89" s="43"/>
    </row>
    <row r="90" spans="1:14" s="44" customFormat="1" ht="18.75" customHeight="1">
      <c r="A90" s="37"/>
      <c r="B90" s="38"/>
      <c r="C90" s="218" t="s">
        <v>31</v>
      </c>
      <c r="D90" s="219"/>
      <c r="E90" s="220"/>
      <c r="F90" s="48">
        <f>F40+F53+F61+F68+F71+F73+F77+F80+F82+F88</f>
        <v>5802</v>
      </c>
      <c r="G90" s="48">
        <f>G39+G61</f>
        <v>0</v>
      </c>
      <c r="H90" s="48">
        <f>H39+H61</f>
        <v>0</v>
      </c>
      <c r="I90" s="48">
        <f>I39+I61</f>
        <v>0</v>
      </c>
      <c r="J90" s="48">
        <f>J39+J61</f>
        <v>0</v>
      </c>
      <c r="K90" s="48">
        <f>K39+K61</f>
        <v>0</v>
      </c>
      <c r="L90" s="48">
        <f>L40+L53+L61+L68+L71+L73+L77+L80+L82+L88</f>
        <v>5802</v>
      </c>
      <c r="M90" s="176"/>
      <c r="N90" s="43"/>
    </row>
    <row r="91" spans="1:14" s="44" customFormat="1" ht="18.75" customHeight="1">
      <c r="A91" s="262" t="s">
        <v>22</v>
      </c>
      <c r="B91" s="263"/>
      <c r="C91" s="263"/>
      <c r="D91" s="263"/>
      <c r="E91" s="264"/>
      <c r="F91" s="128"/>
      <c r="G91" s="128"/>
      <c r="H91" s="128"/>
      <c r="I91" s="128"/>
      <c r="J91" s="128"/>
      <c r="K91" s="128"/>
      <c r="L91" s="128"/>
      <c r="M91" s="177"/>
      <c r="N91" s="43"/>
    </row>
    <row r="92" spans="1:14" s="44" customFormat="1" ht="18.75" customHeight="1">
      <c r="A92" s="51"/>
      <c r="B92" s="52"/>
      <c r="C92" s="235" t="s">
        <v>28</v>
      </c>
      <c r="D92" s="265"/>
      <c r="E92" s="127" t="s">
        <v>153</v>
      </c>
      <c r="F92" s="47"/>
      <c r="G92" s="47"/>
      <c r="H92" s="47"/>
      <c r="I92" s="47"/>
      <c r="J92" s="47"/>
      <c r="K92" s="47">
        <v>-20000</v>
      </c>
      <c r="L92" s="47">
        <f>K92</f>
        <v>-20000</v>
      </c>
      <c r="M92" s="177" t="s">
        <v>177</v>
      </c>
      <c r="N92" s="43"/>
    </row>
    <row r="93" spans="1:14" s="44" customFormat="1" ht="24.75" customHeight="1">
      <c r="A93" s="51"/>
      <c r="B93" s="52"/>
      <c r="C93" s="266"/>
      <c r="D93" s="267"/>
      <c r="E93" s="127" t="s">
        <v>154</v>
      </c>
      <c r="F93" s="47"/>
      <c r="G93" s="47"/>
      <c r="H93" s="47"/>
      <c r="I93" s="47"/>
      <c r="J93" s="47"/>
      <c r="K93" s="47">
        <v>-8400</v>
      </c>
      <c r="L93" s="47">
        <f>K93</f>
        <v>-8400</v>
      </c>
      <c r="M93" s="177" t="s">
        <v>177</v>
      </c>
      <c r="N93" s="43"/>
    </row>
    <row r="94" spans="1:14" s="44" customFormat="1" ht="47.25" customHeight="1">
      <c r="A94" s="51"/>
      <c r="B94" s="52"/>
      <c r="C94" s="266"/>
      <c r="D94" s="267"/>
      <c r="E94" s="127" t="s">
        <v>155</v>
      </c>
      <c r="F94" s="47"/>
      <c r="G94" s="47"/>
      <c r="H94" s="47"/>
      <c r="I94" s="47"/>
      <c r="J94" s="47"/>
      <c r="K94" s="47">
        <v>175000</v>
      </c>
      <c r="L94" s="47">
        <f>K94</f>
        <v>175000</v>
      </c>
      <c r="M94" s="174" t="s">
        <v>178</v>
      </c>
      <c r="N94" s="43"/>
    </row>
    <row r="95" spans="1:14" s="44" customFormat="1" ht="18.75" customHeight="1">
      <c r="A95" s="51"/>
      <c r="B95" s="52"/>
      <c r="C95" s="186"/>
      <c r="D95" s="187"/>
      <c r="E95" s="126" t="s">
        <v>29</v>
      </c>
      <c r="F95" s="47"/>
      <c r="G95" s="47"/>
      <c r="H95" s="47"/>
      <c r="I95" s="47"/>
      <c r="J95" s="47"/>
      <c r="K95" s="48">
        <f>K92+K93+K94</f>
        <v>146600</v>
      </c>
      <c r="L95" s="48">
        <f>K95</f>
        <v>146600</v>
      </c>
      <c r="M95" s="154"/>
      <c r="N95" s="43"/>
    </row>
    <row r="96" spans="1:14" s="44" customFormat="1" ht="27" customHeight="1">
      <c r="A96" s="51"/>
      <c r="B96" s="52"/>
      <c r="C96" s="180" t="s">
        <v>46</v>
      </c>
      <c r="D96" s="181"/>
      <c r="E96" s="155" t="s">
        <v>156</v>
      </c>
      <c r="F96" s="47"/>
      <c r="G96" s="47"/>
      <c r="H96" s="47"/>
      <c r="I96" s="47"/>
      <c r="J96" s="47"/>
      <c r="K96" s="157">
        <v>-400</v>
      </c>
      <c r="L96" s="132">
        <f>K96</f>
        <v>-400</v>
      </c>
      <c r="M96" s="154" t="s">
        <v>177</v>
      </c>
      <c r="N96" s="43"/>
    </row>
    <row r="97" spans="1:14" s="44" customFormat="1" ht="29.25" customHeight="1">
      <c r="A97" s="51"/>
      <c r="B97" s="52"/>
      <c r="C97" s="182"/>
      <c r="D97" s="183"/>
      <c r="E97" s="155" t="s">
        <v>157</v>
      </c>
      <c r="F97" s="47"/>
      <c r="G97" s="47"/>
      <c r="H97" s="47"/>
      <c r="I97" s="47"/>
      <c r="J97" s="47"/>
      <c r="K97" s="157">
        <v>-15650</v>
      </c>
      <c r="L97" s="132">
        <f aca="true" t="shared" si="4" ref="L97:L106">K97</f>
        <v>-15650</v>
      </c>
      <c r="M97" s="154" t="s">
        <v>177</v>
      </c>
      <c r="N97" s="43"/>
    </row>
    <row r="98" spans="1:14" s="44" customFormat="1" ht="30.75" customHeight="1">
      <c r="A98" s="51"/>
      <c r="B98" s="52"/>
      <c r="C98" s="182"/>
      <c r="D98" s="183"/>
      <c r="E98" s="155" t="s">
        <v>158</v>
      </c>
      <c r="F98" s="47"/>
      <c r="G98" s="47"/>
      <c r="H98" s="47"/>
      <c r="I98" s="47"/>
      <c r="J98" s="47"/>
      <c r="K98" s="157">
        <v>-11000</v>
      </c>
      <c r="L98" s="132">
        <f t="shared" si="4"/>
        <v>-11000</v>
      </c>
      <c r="M98" s="154" t="s">
        <v>177</v>
      </c>
      <c r="N98" s="43"/>
    </row>
    <row r="99" spans="1:14" s="44" customFormat="1" ht="66" customHeight="1">
      <c r="A99" s="51"/>
      <c r="B99" s="52"/>
      <c r="C99" s="182"/>
      <c r="D99" s="183"/>
      <c r="E99" s="156" t="s">
        <v>155</v>
      </c>
      <c r="F99" s="47"/>
      <c r="G99" s="47"/>
      <c r="H99" s="47"/>
      <c r="I99" s="47"/>
      <c r="J99" s="47"/>
      <c r="K99" s="157">
        <v>175000</v>
      </c>
      <c r="L99" s="132">
        <f t="shared" si="4"/>
        <v>175000</v>
      </c>
      <c r="M99" s="174" t="s">
        <v>179</v>
      </c>
      <c r="N99" s="43"/>
    </row>
    <row r="100" spans="1:14" s="44" customFormat="1" ht="61.5" customHeight="1">
      <c r="A100" s="51"/>
      <c r="B100" s="52"/>
      <c r="C100" s="182"/>
      <c r="D100" s="183"/>
      <c r="E100" s="156" t="s">
        <v>159</v>
      </c>
      <c r="F100" s="47"/>
      <c r="G100" s="47"/>
      <c r="H100" s="47"/>
      <c r="I100" s="47"/>
      <c r="J100" s="47"/>
      <c r="K100" s="157">
        <v>32500</v>
      </c>
      <c r="L100" s="132">
        <f t="shared" si="4"/>
        <v>32500</v>
      </c>
      <c r="M100" s="174" t="s">
        <v>182</v>
      </c>
      <c r="N100" s="43"/>
    </row>
    <row r="101" spans="1:14" s="44" customFormat="1" ht="18.75" customHeight="1">
      <c r="A101" s="51"/>
      <c r="B101" s="52"/>
      <c r="C101" s="182"/>
      <c r="D101" s="183"/>
      <c r="E101" s="156" t="s">
        <v>160</v>
      </c>
      <c r="F101" s="47"/>
      <c r="G101" s="47"/>
      <c r="H101" s="47"/>
      <c r="I101" s="47"/>
      <c r="J101" s="47"/>
      <c r="K101" s="157">
        <v>48000</v>
      </c>
      <c r="L101" s="132">
        <f t="shared" si="4"/>
        <v>48000</v>
      </c>
      <c r="M101" s="154" t="s">
        <v>183</v>
      </c>
      <c r="N101" s="43"/>
    </row>
    <row r="102" spans="1:14" s="44" customFormat="1" ht="102.75" customHeight="1">
      <c r="A102" s="51"/>
      <c r="B102" s="52"/>
      <c r="C102" s="182"/>
      <c r="D102" s="183"/>
      <c r="E102" s="156" t="s">
        <v>161</v>
      </c>
      <c r="F102" s="47"/>
      <c r="G102" s="47"/>
      <c r="H102" s="47"/>
      <c r="I102" s="47"/>
      <c r="J102" s="47"/>
      <c r="K102" s="157">
        <v>45888</v>
      </c>
      <c r="L102" s="132">
        <f t="shared" si="4"/>
        <v>45888</v>
      </c>
      <c r="M102" s="154" t="s">
        <v>183</v>
      </c>
      <c r="N102" s="43"/>
    </row>
    <row r="103" spans="1:14" s="44" customFormat="1" ht="128.25" customHeight="1">
      <c r="A103" s="51"/>
      <c r="B103" s="52"/>
      <c r="C103" s="182"/>
      <c r="D103" s="183"/>
      <c r="E103" s="156" t="s">
        <v>162</v>
      </c>
      <c r="F103" s="47"/>
      <c r="G103" s="47"/>
      <c r="H103" s="47"/>
      <c r="I103" s="47"/>
      <c r="J103" s="47"/>
      <c r="K103" s="157">
        <v>77424</v>
      </c>
      <c r="L103" s="132">
        <f t="shared" si="4"/>
        <v>77424</v>
      </c>
      <c r="M103" s="154" t="s">
        <v>183</v>
      </c>
      <c r="N103" s="43"/>
    </row>
    <row r="104" spans="1:14" s="44" customFormat="1" ht="96.75" customHeight="1">
      <c r="A104" s="51"/>
      <c r="B104" s="52"/>
      <c r="C104" s="182"/>
      <c r="D104" s="183"/>
      <c r="E104" s="156" t="s">
        <v>163</v>
      </c>
      <c r="F104" s="47"/>
      <c r="G104" s="47"/>
      <c r="H104" s="47"/>
      <c r="I104" s="47"/>
      <c r="J104" s="47"/>
      <c r="K104" s="157">
        <v>-173300</v>
      </c>
      <c r="L104" s="132">
        <f t="shared" si="4"/>
        <v>-173300</v>
      </c>
      <c r="M104" s="154" t="s">
        <v>183</v>
      </c>
      <c r="N104" s="43"/>
    </row>
    <row r="105" spans="1:14" s="44" customFormat="1" ht="89.25" customHeight="1">
      <c r="A105" s="51"/>
      <c r="B105" s="52"/>
      <c r="C105" s="184"/>
      <c r="D105" s="185"/>
      <c r="E105" s="156" t="s">
        <v>164</v>
      </c>
      <c r="F105" s="47"/>
      <c r="G105" s="47"/>
      <c r="H105" s="47"/>
      <c r="I105" s="47"/>
      <c r="J105" s="47"/>
      <c r="K105" s="157">
        <v>-26718</v>
      </c>
      <c r="L105" s="132">
        <f t="shared" si="4"/>
        <v>-26718</v>
      </c>
      <c r="M105" s="154" t="s">
        <v>183</v>
      </c>
      <c r="N105" s="43"/>
    </row>
    <row r="106" spans="1:14" s="44" customFormat="1" ht="30.75" customHeight="1">
      <c r="A106" s="51"/>
      <c r="B106" s="52"/>
      <c r="C106" s="184"/>
      <c r="D106" s="185"/>
      <c r="E106" s="156" t="s">
        <v>165</v>
      </c>
      <c r="F106" s="47"/>
      <c r="G106" s="47"/>
      <c r="H106" s="47"/>
      <c r="I106" s="47"/>
      <c r="J106" s="47"/>
      <c r="K106" s="157">
        <v>12880</v>
      </c>
      <c r="L106" s="132">
        <f t="shared" si="4"/>
        <v>12880</v>
      </c>
      <c r="M106" s="154" t="s">
        <v>180</v>
      </c>
      <c r="N106" s="43"/>
    </row>
    <row r="107" spans="1:14" s="44" customFormat="1" ht="21.75" customHeight="1">
      <c r="A107" s="51"/>
      <c r="B107" s="52"/>
      <c r="C107" s="186"/>
      <c r="D107" s="187"/>
      <c r="E107" s="126" t="s">
        <v>30</v>
      </c>
      <c r="F107" s="47"/>
      <c r="G107" s="47"/>
      <c r="H107" s="47"/>
      <c r="I107" s="47"/>
      <c r="J107" s="47"/>
      <c r="K107" s="160">
        <f>K96+K97+K98+K99+K100+K101+K102+K103+K104+K105+K106</f>
        <v>164624</v>
      </c>
      <c r="L107" s="159">
        <f>L96+L97+L98+L99+L100+L101+L102+L103+L104+L105+L106</f>
        <v>164624</v>
      </c>
      <c r="M107" s="154"/>
      <c r="N107" s="43"/>
    </row>
    <row r="108" spans="1:14" s="44" customFormat="1" ht="18.75" customHeight="1">
      <c r="A108" s="51"/>
      <c r="B108" s="52"/>
      <c r="C108" s="180" t="s">
        <v>122</v>
      </c>
      <c r="D108" s="205"/>
      <c r="E108" s="130" t="s">
        <v>166</v>
      </c>
      <c r="F108" s="47"/>
      <c r="G108" s="47"/>
      <c r="H108" s="47"/>
      <c r="I108" s="47"/>
      <c r="J108" s="47"/>
      <c r="K108" s="158">
        <v>-20000</v>
      </c>
      <c r="L108" s="47">
        <f>K108</f>
        <v>-20000</v>
      </c>
      <c r="M108" s="154" t="s">
        <v>177</v>
      </c>
      <c r="N108" s="43"/>
    </row>
    <row r="109" spans="1:14" s="44" customFormat="1" ht="24" customHeight="1">
      <c r="A109" s="51"/>
      <c r="B109" s="52"/>
      <c r="C109" s="184"/>
      <c r="D109" s="185"/>
      <c r="E109" s="130" t="s">
        <v>167</v>
      </c>
      <c r="F109" s="47"/>
      <c r="G109" s="47"/>
      <c r="H109" s="47"/>
      <c r="I109" s="47"/>
      <c r="J109" s="47"/>
      <c r="K109" s="47">
        <v>13900</v>
      </c>
      <c r="L109" s="47">
        <f>K109</f>
        <v>13900</v>
      </c>
      <c r="M109" s="154" t="s">
        <v>177</v>
      </c>
      <c r="N109" s="43"/>
    </row>
    <row r="110" spans="1:14" s="44" customFormat="1" ht="27" customHeight="1">
      <c r="A110" s="51"/>
      <c r="B110" s="52"/>
      <c r="C110" s="184"/>
      <c r="D110" s="185"/>
      <c r="E110" s="130" t="s">
        <v>168</v>
      </c>
      <c r="F110" s="47"/>
      <c r="G110" s="47"/>
      <c r="H110" s="47"/>
      <c r="I110" s="47"/>
      <c r="J110" s="47"/>
      <c r="K110" s="47">
        <v>6100</v>
      </c>
      <c r="L110" s="47">
        <f>K110</f>
        <v>6100</v>
      </c>
      <c r="M110" s="154" t="s">
        <v>177</v>
      </c>
      <c r="N110" s="43"/>
    </row>
    <row r="111" spans="1:14" s="44" customFormat="1" ht="27" customHeight="1">
      <c r="A111" s="51"/>
      <c r="B111" s="52"/>
      <c r="C111" s="186"/>
      <c r="D111" s="187"/>
      <c r="E111" s="126" t="s">
        <v>129</v>
      </c>
      <c r="F111" s="47"/>
      <c r="G111" s="47"/>
      <c r="H111" s="47"/>
      <c r="I111" s="47"/>
      <c r="J111" s="47"/>
      <c r="K111" s="48">
        <f>K108+K109+K110</f>
        <v>0</v>
      </c>
      <c r="L111" s="48">
        <f>K111</f>
        <v>0</v>
      </c>
      <c r="M111" s="154"/>
      <c r="N111" s="43"/>
    </row>
    <row r="112" spans="1:14" s="44" customFormat="1" ht="43.5" customHeight="1">
      <c r="A112" s="51"/>
      <c r="B112" s="52"/>
      <c r="C112" s="180" t="s">
        <v>141</v>
      </c>
      <c r="D112" s="205"/>
      <c r="E112" s="127" t="s">
        <v>169</v>
      </c>
      <c r="F112" s="47"/>
      <c r="G112" s="47"/>
      <c r="H112" s="47"/>
      <c r="I112" s="47"/>
      <c r="J112" s="47"/>
      <c r="K112" s="47">
        <v>39000</v>
      </c>
      <c r="L112" s="47">
        <f>K112</f>
        <v>39000</v>
      </c>
      <c r="M112" s="154" t="s">
        <v>176</v>
      </c>
      <c r="N112" s="43"/>
    </row>
    <row r="113" spans="1:14" s="44" customFormat="1" ht="18.75" customHeight="1">
      <c r="A113" s="51"/>
      <c r="B113" s="52"/>
      <c r="C113" s="186"/>
      <c r="D113" s="187"/>
      <c r="E113" s="126" t="s">
        <v>143</v>
      </c>
      <c r="F113" s="47"/>
      <c r="G113" s="47"/>
      <c r="H113" s="47"/>
      <c r="I113" s="47"/>
      <c r="J113" s="47"/>
      <c r="K113" s="48">
        <f>K112</f>
        <v>39000</v>
      </c>
      <c r="L113" s="48">
        <f>L112</f>
        <v>39000</v>
      </c>
      <c r="M113" s="154"/>
      <c r="N113" s="43"/>
    </row>
    <row r="114" spans="1:14" s="44" customFormat="1" ht="45" customHeight="1">
      <c r="A114" s="51"/>
      <c r="B114" s="52"/>
      <c r="C114" s="180" t="s">
        <v>170</v>
      </c>
      <c r="D114" s="181"/>
      <c r="E114" s="127" t="s">
        <v>171</v>
      </c>
      <c r="F114" s="47"/>
      <c r="G114" s="47"/>
      <c r="H114" s="47"/>
      <c r="I114" s="47"/>
      <c r="J114" s="47"/>
      <c r="K114" s="47">
        <v>49200</v>
      </c>
      <c r="L114" s="47">
        <f>K114</f>
        <v>49200</v>
      </c>
      <c r="M114" s="154" t="s">
        <v>180</v>
      </c>
      <c r="N114" s="43"/>
    </row>
    <row r="115" spans="1:14" s="44" customFormat="1" ht="18.75" customHeight="1">
      <c r="A115" s="51"/>
      <c r="B115" s="52"/>
      <c r="C115" s="282"/>
      <c r="D115" s="283"/>
      <c r="E115" s="126" t="s">
        <v>172</v>
      </c>
      <c r="F115" s="47"/>
      <c r="G115" s="47"/>
      <c r="H115" s="47"/>
      <c r="I115" s="47"/>
      <c r="J115" s="47"/>
      <c r="K115" s="48">
        <v>49200</v>
      </c>
      <c r="L115" s="48">
        <f>K115</f>
        <v>49200</v>
      </c>
      <c r="M115" s="154"/>
      <c r="N115" s="43"/>
    </row>
    <row r="116" spans="1:14" s="44" customFormat="1" ht="18.75" customHeight="1">
      <c r="A116" s="51"/>
      <c r="B116" s="52"/>
      <c r="C116" s="219" t="s">
        <v>152</v>
      </c>
      <c r="D116" s="220"/>
      <c r="E116" s="126"/>
      <c r="F116" s="47"/>
      <c r="G116" s="47"/>
      <c r="H116" s="47"/>
      <c r="I116" s="47"/>
      <c r="J116" s="47"/>
      <c r="K116" s="48">
        <f>K95+K107+K111+K113+K115</f>
        <v>399424</v>
      </c>
      <c r="L116" s="48">
        <f>L95+L107+L111+L113+L115</f>
        <v>399424</v>
      </c>
      <c r="M116" s="154"/>
      <c r="N116" s="43"/>
    </row>
    <row r="117" spans="1:14" s="44" customFormat="1" ht="18">
      <c r="A117" s="51"/>
      <c r="B117" s="52"/>
      <c r="C117" s="223" t="s">
        <v>37</v>
      </c>
      <c r="D117" s="223"/>
      <c r="E117" s="74"/>
      <c r="F117" s="48">
        <f>F90</f>
        <v>5802</v>
      </c>
      <c r="G117" s="48">
        <f>G90</f>
        <v>0</v>
      </c>
      <c r="H117" s="48">
        <f>H90</f>
        <v>0</v>
      </c>
      <c r="I117" s="48">
        <f>I90</f>
        <v>0</v>
      </c>
      <c r="J117" s="48">
        <f>J90</f>
        <v>0</v>
      </c>
      <c r="K117" s="48">
        <f>K95+K107+K111+K113+K115</f>
        <v>399424</v>
      </c>
      <c r="L117" s="48">
        <f>F117+K117</f>
        <v>405226</v>
      </c>
      <c r="M117" s="42"/>
      <c r="N117" s="43"/>
    </row>
    <row r="118" spans="1:13" s="77" customFormat="1" ht="18.75" thickBot="1">
      <c r="A118" s="209"/>
      <c r="B118" s="210"/>
      <c r="C118" s="210"/>
      <c r="D118" s="210"/>
      <c r="E118" s="211"/>
      <c r="F118" s="76">
        <f aca="true" t="shared" si="5" ref="F118:K118">F35+F117</f>
        <v>269358</v>
      </c>
      <c r="G118" s="76">
        <f t="shared" si="5"/>
        <v>0</v>
      </c>
      <c r="H118" s="76">
        <f t="shared" si="5"/>
        <v>0</v>
      </c>
      <c r="I118" s="76">
        <f t="shared" si="5"/>
        <v>0</v>
      </c>
      <c r="J118" s="76">
        <f t="shared" si="5"/>
        <v>0</v>
      </c>
      <c r="K118" s="76">
        <f t="shared" si="5"/>
        <v>526893</v>
      </c>
      <c r="L118" s="73">
        <f>F118+K118</f>
        <v>796251</v>
      </c>
      <c r="M118" s="167"/>
    </row>
    <row r="119" spans="1:13" s="77" customFormat="1" ht="18">
      <c r="A119" s="102"/>
      <c r="B119" s="102"/>
      <c r="C119" s="102"/>
      <c r="D119" s="102"/>
      <c r="E119" s="102"/>
      <c r="F119" s="103"/>
      <c r="G119" s="103"/>
      <c r="H119" s="103"/>
      <c r="I119" s="103"/>
      <c r="J119" s="103"/>
      <c r="K119" s="103"/>
      <c r="L119" s="104"/>
      <c r="M119" s="105"/>
    </row>
    <row r="120" spans="1:13" s="77" customFormat="1" ht="18">
      <c r="A120" s="102"/>
      <c r="B120" s="275" t="s">
        <v>184</v>
      </c>
      <c r="C120" s="276"/>
      <c r="D120" s="276"/>
      <c r="E120" s="276"/>
      <c r="F120" s="276"/>
      <c r="G120" s="276"/>
      <c r="H120" s="276"/>
      <c r="I120" s="276"/>
      <c r="J120" s="276"/>
      <c r="K120" s="276"/>
      <c r="L120" s="276"/>
      <c r="M120" s="105"/>
    </row>
    <row r="121" spans="1:13" ht="27.75" customHeight="1">
      <c r="A121" s="53"/>
      <c r="B121" s="197" t="s">
        <v>192</v>
      </c>
      <c r="C121" s="198"/>
      <c r="D121" s="198"/>
      <c r="E121" s="198"/>
      <c r="F121" s="198"/>
      <c r="G121" s="198"/>
      <c r="H121" s="198"/>
      <c r="I121" s="198"/>
      <c r="J121" s="198"/>
      <c r="K121" s="54"/>
      <c r="L121" s="55"/>
      <c r="M121" s="56"/>
    </row>
    <row r="122" spans="1:13" ht="47.25" customHeight="1">
      <c r="A122" s="53"/>
      <c r="B122" s="197" t="s">
        <v>173</v>
      </c>
      <c r="C122" s="203"/>
      <c r="D122" s="203"/>
      <c r="E122" s="203"/>
      <c r="F122" s="203"/>
      <c r="G122" s="203"/>
      <c r="H122" s="203"/>
      <c r="I122" s="203"/>
      <c r="J122" s="7"/>
      <c r="K122" s="54"/>
      <c r="L122" s="55"/>
      <c r="M122" s="56"/>
    </row>
    <row r="123" spans="1:15" ht="28.5" customHeight="1">
      <c r="A123" s="58"/>
      <c r="B123" s="204" t="s">
        <v>193</v>
      </c>
      <c r="C123" s="204"/>
      <c r="D123" s="204"/>
      <c r="E123" s="204"/>
      <c r="F123" s="204"/>
      <c r="G123" s="204"/>
      <c r="H123" s="204"/>
      <c r="I123" s="204"/>
      <c r="J123" s="204"/>
      <c r="K123" s="204"/>
      <c r="L123" s="60"/>
      <c r="M123" s="79"/>
      <c r="N123" s="59"/>
      <c r="O123" s="57"/>
    </row>
    <row r="124" spans="1:15" ht="43.5" customHeight="1">
      <c r="A124" s="58"/>
      <c r="B124" s="201" t="s">
        <v>194</v>
      </c>
      <c r="C124" s="279"/>
      <c r="D124" s="279"/>
      <c r="E124" s="279"/>
      <c r="F124" s="279"/>
      <c r="G124" s="279"/>
      <c r="H124" s="279"/>
      <c r="I124" s="279"/>
      <c r="J124" s="279"/>
      <c r="K124" s="161"/>
      <c r="L124" s="60"/>
      <c r="M124" s="79"/>
      <c r="N124" s="59"/>
      <c r="O124" s="57"/>
    </row>
    <row r="125" spans="1:15" ht="50.25" customHeight="1">
      <c r="A125" s="58"/>
      <c r="B125" s="201" t="s">
        <v>185</v>
      </c>
      <c r="C125" s="279"/>
      <c r="D125" s="279"/>
      <c r="E125" s="279"/>
      <c r="F125" s="279"/>
      <c r="G125" s="279"/>
      <c r="H125" s="279"/>
      <c r="I125" s="279"/>
      <c r="J125" s="162"/>
      <c r="K125" s="161"/>
      <c r="L125" s="60"/>
      <c r="M125" s="79"/>
      <c r="N125" s="59"/>
      <c r="O125" s="57"/>
    </row>
    <row r="126" spans="1:15" ht="39.75" customHeight="1">
      <c r="A126" s="58"/>
      <c r="B126" s="201" t="s">
        <v>181</v>
      </c>
      <c r="C126" s="279"/>
      <c r="D126" s="279"/>
      <c r="E126" s="279"/>
      <c r="F126" s="279"/>
      <c r="G126" s="279"/>
      <c r="H126" s="279"/>
      <c r="I126" s="279"/>
      <c r="J126" s="161"/>
      <c r="K126" s="161"/>
      <c r="L126" s="60"/>
      <c r="M126" s="79"/>
      <c r="N126" s="59"/>
      <c r="O126" s="57"/>
    </row>
    <row r="127" spans="1:15" ht="18">
      <c r="A127" s="58"/>
      <c r="B127" s="60"/>
      <c r="C127" s="7"/>
      <c r="D127" s="7"/>
      <c r="E127" s="7"/>
      <c r="F127" s="7"/>
      <c r="G127" s="7"/>
      <c r="H127" s="7"/>
      <c r="I127" s="7"/>
      <c r="J127" s="7"/>
      <c r="K127" s="7"/>
      <c r="L127" s="60"/>
      <c r="M127" s="79"/>
      <c r="N127" s="59"/>
      <c r="O127" s="57"/>
    </row>
    <row r="128" spans="1:15" ht="23.25">
      <c r="A128" s="8"/>
      <c r="B128" s="199" t="s">
        <v>24</v>
      </c>
      <c r="C128" s="200"/>
      <c r="D128" s="200"/>
      <c r="E128" s="200"/>
      <c r="F128" s="200"/>
      <c r="G128" s="200"/>
      <c r="H128" s="200"/>
      <c r="I128" s="200"/>
      <c r="J128" s="200"/>
      <c r="K128" s="200"/>
      <c r="L128" s="200"/>
      <c r="M128" s="61"/>
      <c r="N128" s="61"/>
      <c r="O128" s="57"/>
    </row>
    <row r="129" spans="1:15" ht="18">
      <c r="A129" s="62"/>
      <c r="B129" s="201"/>
      <c r="C129" s="202"/>
      <c r="D129" s="202"/>
      <c r="E129" s="202"/>
      <c r="F129" s="202"/>
      <c r="G129" s="202"/>
      <c r="H129" s="202"/>
      <c r="I129" s="202"/>
      <c r="J129" s="202"/>
      <c r="K129" s="202"/>
      <c r="L129" s="202"/>
      <c r="M129" s="202"/>
      <c r="N129" s="57"/>
      <c r="O129" s="57"/>
    </row>
    <row r="130" spans="1:13" ht="18">
      <c r="A130" s="62"/>
      <c r="B130" s="201"/>
      <c r="C130" s="198"/>
      <c r="D130" s="198"/>
      <c r="E130" s="198"/>
      <c r="F130" s="198"/>
      <c r="G130" s="198"/>
      <c r="H130" s="198"/>
      <c r="I130" s="198"/>
      <c r="J130" s="198"/>
      <c r="K130" s="198"/>
      <c r="L130" s="198"/>
      <c r="M130" s="63"/>
    </row>
    <row r="131" spans="2:13" ht="18">
      <c r="B131" s="195"/>
      <c r="C131" s="196"/>
      <c r="D131" s="196"/>
      <c r="E131" s="196"/>
      <c r="F131" s="196"/>
      <c r="G131" s="196"/>
      <c r="H131" s="196"/>
      <c r="I131" s="196"/>
      <c r="J131" s="196"/>
      <c r="K131" s="196"/>
      <c r="L131" s="64"/>
      <c r="M131" s="65"/>
    </row>
    <row r="132" spans="1:13" ht="18">
      <c r="A132" s="62"/>
      <c r="B132" s="66"/>
      <c r="C132" s="62"/>
      <c r="D132" s="62"/>
      <c r="E132" s="67"/>
      <c r="F132" s="68"/>
      <c r="G132" s="68"/>
      <c r="H132" s="68"/>
      <c r="I132" s="68"/>
      <c r="J132" s="68"/>
      <c r="K132" s="68"/>
      <c r="L132" s="64"/>
      <c r="M132" s="65"/>
    </row>
    <row r="133" spans="1:13" ht="18">
      <c r="A133" s="62"/>
      <c r="B133" s="66"/>
      <c r="C133" s="62"/>
      <c r="D133" s="62"/>
      <c r="E133" s="67"/>
      <c r="F133" s="68"/>
      <c r="G133" s="68"/>
      <c r="H133" s="68"/>
      <c r="I133" s="68"/>
      <c r="J133" s="68"/>
      <c r="K133" s="68"/>
      <c r="L133" s="64"/>
      <c r="M133" s="65"/>
    </row>
  </sheetData>
  <sheetProtection/>
  <mergeCells count="60">
    <mergeCell ref="B120:L120"/>
    <mergeCell ref="C30:D31"/>
    <mergeCell ref="B124:J124"/>
    <mergeCell ref="B126:I126"/>
    <mergeCell ref="B125:I125"/>
    <mergeCell ref="C116:D116"/>
    <mergeCell ref="C78:D80"/>
    <mergeCell ref="C81:D82"/>
    <mergeCell ref="C83:D88"/>
    <mergeCell ref="C114:D115"/>
    <mergeCell ref="A91:E91"/>
    <mergeCell ref="C92:D95"/>
    <mergeCell ref="C35:E35"/>
    <mergeCell ref="K2:M3"/>
    <mergeCell ref="A4:M4"/>
    <mergeCell ref="A5:M5"/>
    <mergeCell ref="A6:M6"/>
    <mergeCell ref="A8:A9"/>
    <mergeCell ref="C10:D10"/>
    <mergeCell ref="M8:M9"/>
    <mergeCell ref="B8:B9"/>
    <mergeCell ref="C8:D9"/>
    <mergeCell ref="C34:D34"/>
    <mergeCell ref="F8:F9"/>
    <mergeCell ref="G8:H8"/>
    <mergeCell ref="I8:J8"/>
    <mergeCell ref="C16:D25"/>
    <mergeCell ref="C28:D28"/>
    <mergeCell ref="E8:E9"/>
    <mergeCell ref="C13:D15"/>
    <mergeCell ref="C54:D61"/>
    <mergeCell ref="C62:D68"/>
    <mergeCell ref="K8:K9"/>
    <mergeCell ref="L8:L9"/>
    <mergeCell ref="C12:E12"/>
    <mergeCell ref="C26:D27"/>
    <mergeCell ref="C38:D40"/>
    <mergeCell ref="C41:D53"/>
    <mergeCell ref="C32:D33"/>
    <mergeCell ref="C29:E29"/>
    <mergeCell ref="C108:D111"/>
    <mergeCell ref="C112:D113"/>
    <mergeCell ref="C69:D71"/>
    <mergeCell ref="A118:E118"/>
    <mergeCell ref="C36:E36"/>
    <mergeCell ref="C37:E37"/>
    <mergeCell ref="C90:E90"/>
    <mergeCell ref="A38:A39"/>
    <mergeCell ref="B38:B39"/>
    <mergeCell ref="C117:D117"/>
    <mergeCell ref="C96:D107"/>
    <mergeCell ref="C74:D77"/>
    <mergeCell ref="C72:D73"/>
    <mergeCell ref="B131:K131"/>
    <mergeCell ref="B121:J121"/>
    <mergeCell ref="B128:L128"/>
    <mergeCell ref="B129:M129"/>
    <mergeCell ref="B130:L130"/>
    <mergeCell ref="B122:I122"/>
    <mergeCell ref="B123:K123"/>
  </mergeCells>
  <printOptions/>
  <pageMargins left="0.7086614173228347" right="0.7086614173228347" top="0.7480314960629921" bottom="0.7480314960629921" header="0.31496062992125984" footer="0.31496062992125984"/>
  <pageSetup horizontalDpi="600" verticalDpi="600" orientation="landscape" paperSize="9" scale="54" r:id="rId1"/>
  <rowBreaks count="4" manualBreakCount="4">
    <brk id="18" max="12" man="1"/>
    <brk id="28" max="12" man="1"/>
    <brk id="73" max="12" man="1"/>
    <brk id="117"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O83"/>
  <sheetViews>
    <sheetView view="pageBreakPreview" zoomScale="60" zoomScalePageLayoutView="0" workbookViewId="0" topLeftCell="A1">
      <selection activeCell="A4" sqref="A4:IV4"/>
    </sheetView>
  </sheetViews>
  <sheetFormatPr defaultColWidth="11.375" defaultRowHeight="12.75"/>
  <cols>
    <col min="1" max="1" width="7.25390625" style="1" customWidth="1"/>
    <col min="2" max="2" width="6.75390625" style="2" customWidth="1"/>
    <col min="3" max="3" width="11.375" style="1" customWidth="1"/>
    <col min="4" max="4" width="7.375" style="1" customWidth="1"/>
    <col min="5" max="5" width="57.625" style="3" customWidth="1"/>
    <col min="6" max="6" width="31.125" style="4" hidden="1" customWidth="1"/>
    <col min="7" max="7" width="29.375" style="4" hidden="1" customWidth="1"/>
    <col min="8" max="8" width="21.375" style="4" hidden="1" customWidth="1"/>
    <col min="9" max="9" width="19.25390625" style="4" hidden="1" customWidth="1"/>
    <col min="10" max="10" width="27.875" style="4" hidden="1" customWidth="1"/>
    <col min="11" max="11" width="22.375" style="4" hidden="1" customWidth="1"/>
    <col min="12" max="12" width="22.375" style="69" bestFit="1" customWidth="1"/>
    <col min="13" max="13" width="23.375" style="6" hidden="1" customWidth="1"/>
    <col min="14" max="14" width="27.625" style="1" hidden="1" customWidth="1"/>
    <col min="15" max="15" width="18.375" style="1" bestFit="1" customWidth="1"/>
    <col min="16" max="16384" width="11.375" style="1" customWidth="1"/>
  </cols>
  <sheetData>
    <row r="1" ht="18">
      <c r="L1" s="5" t="s">
        <v>34</v>
      </c>
    </row>
    <row r="2" spans="11:13" ht="18">
      <c r="K2" s="198" t="s">
        <v>76</v>
      </c>
      <c r="L2" s="202"/>
      <c r="M2" s="202"/>
    </row>
    <row r="3" spans="11:13" ht="50.25" customHeight="1">
      <c r="K3" s="202"/>
      <c r="L3" s="202"/>
      <c r="M3" s="202"/>
    </row>
    <row r="4" spans="1:13" ht="18">
      <c r="A4" s="269" t="s">
        <v>7</v>
      </c>
      <c r="B4" s="269"/>
      <c r="C4" s="269"/>
      <c r="D4" s="269"/>
      <c r="E4" s="269"/>
      <c r="F4" s="269"/>
      <c r="G4" s="269"/>
      <c r="H4" s="269"/>
      <c r="I4" s="269"/>
      <c r="J4" s="269"/>
      <c r="K4" s="269"/>
      <c r="L4" s="269"/>
      <c r="M4" s="269"/>
    </row>
    <row r="5" spans="1:13" ht="18">
      <c r="A5" s="269" t="s">
        <v>17</v>
      </c>
      <c r="B5" s="269"/>
      <c r="C5" s="269"/>
      <c r="D5" s="269"/>
      <c r="E5" s="269"/>
      <c r="F5" s="269"/>
      <c r="G5" s="269"/>
      <c r="H5" s="269"/>
      <c r="I5" s="269"/>
      <c r="J5" s="269"/>
      <c r="K5" s="269"/>
      <c r="L5" s="269"/>
      <c r="M5" s="269"/>
    </row>
    <row r="6" spans="1:13" ht="18">
      <c r="A6" s="269" t="s">
        <v>53</v>
      </c>
      <c r="B6" s="269"/>
      <c r="C6" s="269"/>
      <c r="D6" s="269"/>
      <c r="E6" s="269"/>
      <c r="F6" s="269"/>
      <c r="G6" s="269"/>
      <c r="H6" s="269"/>
      <c r="I6" s="269"/>
      <c r="J6" s="269"/>
      <c r="K6" s="269"/>
      <c r="L6" s="269"/>
      <c r="M6" s="269"/>
    </row>
    <row r="7" spans="10:13" ht="18.75" thickBot="1">
      <c r="J7" s="9"/>
      <c r="K7" s="9"/>
      <c r="L7" s="10"/>
      <c r="M7" s="6" t="s">
        <v>20</v>
      </c>
    </row>
    <row r="8" spans="1:14" s="12" customFormat="1" ht="18">
      <c r="A8" s="270" t="s">
        <v>4</v>
      </c>
      <c r="B8" s="244" t="s">
        <v>6</v>
      </c>
      <c r="C8" s="246" t="s">
        <v>10</v>
      </c>
      <c r="D8" s="247"/>
      <c r="E8" s="257" t="s">
        <v>0</v>
      </c>
      <c r="F8" s="250" t="s">
        <v>13</v>
      </c>
      <c r="G8" s="250" t="s">
        <v>3</v>
      </c>
      <c r="H8" s="250"/>
      <c r="I8" s="250" t="s">
        <v>1</v>
      </c>
      <c r="J8" s="250"/>
      <c r="K8" s="230" t="s">
        <v>16</v>
      </c>
      <c r="L8" s="232" t="s">
        <v>2</v>
      </c>
      <c r="M8" s="273" t="s">
        <v>8</v>
      </c>
      <c r="N8" s="11"/>
    </row>
    <row r="9" spans="1:14" s="12" customFormat="1" ht="54">
      <c r="A9" s="271"/>
      <c r="B9" s="245"/>
      <c r="C9" s="248"/>
      <c r="D9" s="249"/>
      <c r="E9" s="258"/>
      <c r="F9" s="251"/>
      <c r="G9" s="13" t="s">
        <v>9</v>
      </c>
      <c r="H9" s="13" t="s">
        <v>5</v>
      </c>
      <c r="I9" s="13" t="s">
        <v>14</v>
      </c>
      <c r="J9" s="13" t="s">
        <v>15</v>
      </c>
      <c r="K9" s="231"/>
      <c r="L9" s="233"/>
      <c r="M9" s="274"/>
      <c r="N9" s="14"/>
    </row>
    <row r="10" spans="1:14" s="23" customFormat="1" ht="18.75">
      <c r="A10" s="15">
        <v>1</v>
      </c>
      <c r="B10" s="16">
        <v>2</v>
      </c>
      <c r="C10" s="272">
        <v>3</v>
      </c>
      <c r="D10" s="272"/>
      <c r="E10" s="17">
        <v>4</v>
      </c>
      <c r="F10" s="18">
        <v>5</v>
      </c>
      <c r="G10" s="18">
        <v>7</v>
      </c>
      <c r="H10" s="18">
        <v>8</v>
      </c>
      <c r="I10" s="18">
        <v>6</v>
      </c>
      <c r="J10" s="18">
        <v>7</v>
      </c>
      <c r="K10" s="19">
        <v>8</v>
      </c>
      <c r="L10" s="20">
        <v>9</v>
      </c>
      <c r="M10" s="21">
        <v>10</v>
      </c>
      <c r="N10" s="22"/>
    </row>
    <row r="11" spans="1:14" s="23" customFormat="1" ht="18.75">
      <c r="A11" s="24"/>
      <c r="B11" s="25" t="s">
        <v>11</v>
      </c>
      <c r="C11" s="86" t="s">
        <v>19</v>
      </c>
      <c r="D11" s="85"/>
      <c r="E11" s="17"/>
      <c r="F11" s="87"/>
      <c r="G11" s="87"/>
      <c r="H11" s="87"/>
      <c r="I11" s="87"/>
      <c r="J11" s="87"/>
      <c r="K11" s="88"/>
      <c r="L11" s="20"/>
      <c r="M11" s="21"/>
      <c r="N11" s="22"/>
    </row>
    <row r="12" spans="1:14" s="30" customFormat="1" ht="18.75">
      <c r="A12" s="26"/>
      <c r="B12" s="27"/>
      <c r="C12" s="215" t="s">
        <v>12</v>
      </c>
      <c r="D12" s="216"/>
      <c r="E12" s="217"/>
      <c r="F12" s="28"/>
      <c r="G12" s="28"/>
      <c r="H12" s="28"/>
      <c r="I12" s="28"/>
      <c r="J12" s="28"/>
      <c r="K12" s="89"/>
      <c r="L12" s="90"/>
      <c r="M12" s="91"/>
      <c r="N12" s="29"/>
    </row>
    <row r="13" spans="1:14" s="30" customFormat="1" ht="36" hidden="1">
      <c r="A13" s="31"/>
      <c r="B13" s="32"/>
      <c r="C13" s="259" t="s">
        <v>39</v>
      </c>
      <c r="D13" s="284"/>
      <c r="E13" s="92" t="s">
        <v>40</v>
      </c>
      <c r="F13" s="28"/>
      <c r="G13" s="28"/>
      <c r="H13" s="28"/>
      <c r="I13" s="28"/>
      <c r="J13" s="28"/>
      <c r="K13" s="93"/>
      <c r="L13" s="94">
        <f>F13+K13</f>
        <v>0</v>
      </c>
      <c r="M13" s="91" t="s">
        <v>21</v>
      </c>
      <c r="N13" s="29"/>
    </row>
    <row r="14" spans="1:14" s="30" customFormat="1" ht="18.75" hidden="1">
      <c r="A14" s="31"/>
      <c r="B14" s="32"/>
      <c r="C14" s="260"/>
      <c r="D14" s="285"/>
      <c r="E14" s="95" t="s">
        <v>41</v>
      </c>
      <c r="F14" s="28"/>
      <c r="G14" s="28"/>
      <c r="H14" s="28"/>
      <c r="I14" s="28"/>
      <c r="J14" s="28"/>
      <c r="K14" s="93"/>
      <c r="L14" s="94">
        <f>F14+K14</f>
        <v>0</v>
      </c>
      <c r="M14" s="91" t="s">
        <v>21</v>
      </c>
      <c r="N14" s="29"/>
    </row>
    <row r="15" spans="1:14" s="30" customFormat="1" ht="18.75" hidden="1">
      <c r="A15" s="31"/>
      <c r="B15" s="32"/>
      <c r="C15" s="260"/>
      <c r="D15" s="285"/>
      <c r="E15" s="95"/>
      <c r="F15" s="28"/>
      <c r="G15" s="28"/>
      <c r="H15" s="28"/>
      <c r="I15" s="28"/>
      <c r="J15" s="28"/>
      <c r="K15" s="93"/>
      <c r="L15" s="94">
        <f>F15+K15</f>
        <v>0</v>
      </c>
      <c r="M15" s="91" t="s">
        <v>21</v>
      </c>
      <c r="N15" s="29"/>
    </row>
    <row r="16" spans="1:14" s="30" customFormat="1" ht="18.75" hidden="1">
      <c r="A16" s="31"/>
      <c r="B16" s="32"/>
      <c r="C16" s="260"/>
      <c r="D16" s="285"/>
      <c r="E16" s="95" t="s">
        <v>47</v>
      </c>
      <c r="F16" s="28"/>
      <c r="G16" s="28"/>
      <c r="H16" s="28"/>
      <c r="I16" s="28"/>
      <c r="J16" s="28"/>
      <c r="K16" s="93"/>
      <c r="L16" s="94">
        <f>F16+K16</f>
        <v>0</v>
      </c>
      <c r="M16" s="91" t="s">
        <v>21</v>
      </c>
      <c r="N16" s="29"/>
    </row>
    <row r="17" spans="1:14" s="36" customFormat="1" ht="18.75" hidden="1">
      <c r="A17" s="33"/>
      <c r="B17" s="34"/>
      <c r="C17" s="286"/>
      <c r="D17" s="287"/>
      <c r="E17" s="96" t="s">
        <v>33</v>
      </c>
      <c r="F17" s="90">
        <f>SUM(F13:F15)+F16</f>
        <v>0</v>
      </c>
      <c r="G17" s="90">
        <f aca="true" t="shared" si="0" ref="G17:L17">SUM(G13:G15)+G16</f>
        <v>0</v>
      </c>
      <c r="H17" s="90">
        <f t="shared" si="0"/>
        <v>0</v>
      </c>
      <c r="I17" s="90">
        <f t="shared" si="0"/>
        <v>0</v>
      </c>
      <c r="J17" s="90">
        <f t="shared" si="0"/>
        <v>0</v>
      </c>
      <c r="K17" s="90">
        <f t="shared" si="0"/>
        <v>0</v>
      </c>
      <c r="L17" s="90">
        <f t="shared" si="0"/>
        <v>0</v>
      </c>
      <c r="M17" s="91"/>
      <c r="N17" s="35"/>
    </row>
    <row r="18" spans="1:14" s="116" customFormat="1" ht="108" hidden="1">
      <c r="A18" s="110"/>
      <c r="B18" s="111"/>
      <c r="C18" s="288" t="s">
        <v>57</v>
      </c>
      <c r="D18" s="289"/>
      <c r="E18" s="112" t="s">
        <v>74</v>
      </c>
      <c r="F18" s="113"/>
      <c r="G18" s="113"/>
      <c r="H18" s="113"/>
      <c r="I18" s="113"/>
      <c r="J18" s="113"/>
      <c r="K18" s="113"/>
      <c r="L18" s="113">
        <f aca="true" t="shared" si="1" ref="L18:L27">F18+K18</f>
        <v>0</v>
      </c>
      <c r="M18" s="114" t="s">
        <v>21</v>
      </c>
      <c r="N18" s="115"/>
    </row>
    <row r="19" spans="1:14" s="116" customFormat="1" ht="36" hidden="1">
      <c r="A19" s="110"/>
      <c r="B19" s="111"/>
      <c r="C19" s="290"/>
      <c r="D19" s="291"/>
      <c r="E19" s="112" t="s">
        <v>65</v>
      </c>
      <c r="F19" s="113"/>
      <c r="G19" s="113"/>
      <c r="H19" s="113"/>
      <c r="I19" s="113"/>
      <c r="J19" s="113"/>
      <c r="K19" s="113"/>
      <c r="L19" s="113">
        <f t="shared" si="1"/>
        <v>0</v>
      </c>
      <c r="M19" s="114" t="s">
        <v>21</v>
      </c>
      <c r="N19" s="115"/>
    </row>
    <row r="20" spans="1:14" s="116" customFormat="1" ht="36" hidden="1">
      <c r="A20" s="110"/>
      <c r="B20" s="111"/>
      <c r="C20" s="290"/>
      <c r="D20" s="291"/>
      <c r="E20" s="112" t="s">
        <v>66</v>
      </c>
      <c r="F20" s="113"/>
      <c r="G20" s="113"/>
      <c r="H20" s="113"/>
      <c r="I20" s="113"/>
      <c r="J20" s="113"/>
      <c r="K20" s="113"/>
      <c r="L20" s="113">
        <f t="shared" si="1"/>
        <v>0</v>
      </c>
      <c r="M20" s="114" t="s">
        <v>21</v>
      </c>
      <c r="N20" s="115"/>
    </row>
    <row r="21" spans="1:14" s="116" customFormat="1" ht="36" hidden="1">
      <c r="A21" s="110"/>
      <c r="B21" s="111"/>
      <c r="C21" s="290"/>
      <c r="D21" s="291"/>
      <c r="E21" s="112" t="s">
        <v>67</v>
      </c>
      <c r="F21" s="113"/>
      <c r="G21" s="113"/>
      <c r="H21" s="113"/>
      <c r="I21" s="113"/>
      <c r="J21" s="113"/>
      <c r="K21" s="113"/>
      <c r="L21" s="113">
        <f t="shared" si="1"/>
        <v>0</v>
      </c>
      <c r="M21" s="114" t="s">
        <v>21</v>
      </c>
      <c r="N21" s="115"/>
    </row>
    <row r="22" spans="1:14" s="116" customFormat="1" ht="18.75" hidden="1">
      <c r="A22" s="110"/>
      <c r="B22" s="111"/>
      <c r="C22" s="290"/>
      <c r="D22" s="291"/>
      <c r="E22" s="112" t="s">
        <v>68</v>
      </c>
      <c r="F22" s="113"/>
      <c r="G22" s="113"/>
      <c r="H22" s="113"/>
      <c r="I22" s="113"/>
      <c r="J22" s="113"/>
      <c r="K22" s="113"/>
      <c r="L22" s="113">
        <f t="shared" si="1"/>
        <v>0</v>
      </c>
      <c r="M22" s="114" t="s">
        <v>21</v>
      </c>
      <c r="N22" s="115"/>
    </row>
    <row r="23" spans="1:14" s="116" customFormat="1" ht="18.75" hidden="1">
      <c r="A23" s="110"/>
      <c r="B23" s="111"/>
      <c r="C23" s="290"/>
      <c r="D23" s="291"/>
      <c r="E23" s="112" t="s">
        <v>69</v>
      </c>
      <c r="F23" s="113"/>
      <c r="G23" s="113"/>
      <c r="H23" s="113"/>
      <c r="I23" s="113"/>
      <c r="J23" s="113"/>
      <c r="K23" s="113"/>
      <c r="L23" s="113">
        <f t="shared" si="1"/>
        <v>0</v>
      </c>
      <c r="M23" s="114" t="s">
        <v>21</v>
      </c>
      <c r="N23" s="115"/>
    </row>
    <row r="24" spans="1:14" s="116" customFormat="1" ht="72" hidden="1">
      <c r="A24" s="110"/>
      <c r="B24" s="111"/>
      <c r="C24" s="290"/>
      <c r="D24" s="291"/>
      <c r="E24" s="112" t="s">
        <v>70</v>
      </c>
      <c r="F24" s="113"/>
      <c r="G24" s="113"/>
      <c r="H24" s="113"/>
      <c r="I24" s="113"/>
      <c r="J24" s="113"/>
      <c r="K24" s="113"/>
      <c r="L24" s="113">
        <f t="shared" si="1"/>
        <v>0</v>
      </c>
      <c r="M24" s="114" t="s">
        <v>21</v>
      </c>
      <c r="N24" s="115"/>
    </row>
    <row r="25" spans="1:14" s="116" customFormat="1" ht="90" hidden="1">
      <c r="A25" s="110"/>
      <c r="B25" s="111"/>
      <c r="C25" s="290"/>
      <c r="D25" s="291"/>
      <c r="E25" s="112" t="s">
        <v>71</v>
      </c>
      <c r="F25" s="113"/>
      <c r="G25" s="113"/>
      <c r="H25" s="113"/>
      <c r="I25" s="113"/>
      <c r="J25" s="113"/>
      <c r="K25" s="113"/>
      <c r="L25" s="113">
        <f t="shared" si="1"/>
        <v>0</v>
      </c>
      <c r="M25" s="114" t="s">
        <v>21</v>
      </c>
      <c r="N25" s="115"/>
    </row>
    <row r="26" spans="1:14" s="116" customFormat="1" ht="90" hidden="1">
      <c r="A26" s="110"/>
      <c r="B26" s="111"/>
      <c r="C26" s="290"/>
      <c r="D26" s="291"/>
      <c r="E26" s="112" t="s">
        <v>72</v>
      </c>
      <c r="F26" s="113"/>
      <c r="G26" s="113"/>
      <c r="H26" s="113"/>
      <c r="I26" s="113"/>
      <c r="J26" s="113"/>
      <c r="K26" s="113"/>
      <c r="L26" s="113">
        <f t="shared" si="1"/>
        <v>0</v>
      </c>
      <c r="M26" s="114" t="s">
        <v>21</v>
      </c>
      <c r="N26" s="115"/>
    </row>
    <row r="27" spans="1:14" s="116" customFormat="1" ht="36" hidden="1">
      <c r="A27" s="110"/>
      <c r="B27" s="111"/>
      <c r="C27" s="290"/>
      <c r="D27" s="291"/>
      <c r="E27" s="112" t="s">
        <v>73</v>
      </c>
      <c r="F27" s="113"/>
      <c r="G27" s="113"/>
      <c r="H27" s="113"/>
      <c r="I27" s="113"/>
      <c r="J27" s="113"/>
      <c r="K27" s="113"/>
      <c r="L27" s="113">
        <f t="shared" si="1"/>
        <v>0</v>
      </c>
      <c r="M27" s="114" t="s">
        <v>21</v>
      </c>
      <c r="N27" s="115"/>
    </row>
    <row r="28" spans="1:14" s="36" customFormat="1" ht="18.75" hidden="1">
      <c r="A28" s="33"/>
      <c r="B28" s="34"/>
      <c r="C28" s="292"/>
      <c r="D28" s="293"/>
      <c r="E28" s="108" t="s">
        <v>58</v>
      </c>
      <c r="F28" s="109">
        <f>F18+F19+F20+F21+F22+F23+F24+F25+F26+F27</f>
        <v>0</v>
      </c>
      <c r="G28" s="109">
        <f aca="true" t="shared" si="2" ref="G28:L28">G18+G19+G20+G21+G22+G23+G24+G25+G26+G27</f>
        <v>0</v>
      </c>
      <c r="H28" s="109">
        <f t="shared" si="2"/>
        <v>0</v>
      </c>
      <c r="I28" s="109">
        <f t="shared" si="2"/>
        <v>0</v>
      </c>
      <c r="J28" s="109">
        <f t="shared" si="2"/>
        <v>0</v>
      </c>
      <c r="K28" s="109">
        <f t="shared" si="2"/>
        <v>0</v>
      </c>
      <c r="L28" s="109">
        <f t="shared" si="2"/>
        <v>0</v>
      </c>
      <c r="M28" s="91"/>
      <c r="N28" s="35"/>
    </row>
    <row r="29" spans="1:14" s="36" customFormat="1" ht="36" hidden="1">
      <c r="A29" s="33"/>
      <c r="B29" s="34"/>
      <c r="C29" s="259" t="s">
        <v>48</v>
      </c>
      <c r="D29" s="294"/>
      <c r="E29" s="97" t="s">
        <v>49</v>
      </c>
      <c r="F29" s="28"/>
      <c r="G29" s="28"/>
      <c r="H29" s="28"/>
      <c r="I29" s="28"/>
      <c r="J29" s="28"/>
      <c r="K29" s="28"/>
      <c r="L29" s="28">
        <f>F29+K29</f>
        <v>0</v>
      </c>
      <c r="M29" s="91" t="s">
        <v>32</v>
      </c>
      <c r="N29" s="35"/>
    </row>
    <row r="30" spans="1:14" s="36" customFormat="1" ht="36" hidden="1">
      <c r="A30" s="33"/>
      <c r="B30" s="34"/>
      <c r="C30" s="260"/>
      <c r="D30" s="295"/>
      <c r="E30" s="97" t="s">
        <v>50</v>
      </c>
      <c r="F30" s="28"/>
      <c r="G30" s="28"/>
      <c r="H30" s="28"/>
      <c r="I30" s="28"/>
      <c r="J30" s="28"/>
      <c r="K30" s="28"/>
      <c r="L30" s="28">
        <f>F30+K30</f>
        <v>0</v>
      </c>
      <c r="M30" s="91" t="s">
        <v>32</v>
      </c>
      <c r="N30" s="35"/>
    </row>
    <row r="31" spans="1:14" s="36" customFormat="1" ht="18.75" hidden="1">
      <c r="A31" s="33"/>
      <c r="B31" s="34"/>
      <c r="C31" s="296"/>
      <c r="D31" s="297"/>
      <c r="E31" s="96" t="s">
        <v>51</v>
      </c>
      <c r="F31" s="90"/>
      <c r="G31" s="90"/>
      <c r="H31" s="90"/>
      <c r="I31" s="90"/>
      <c r="J31" s="90"/>
      <c r="K31" s="90"/>
      <c r="L31" s="90">
        <f>F31+K31</f>
        <v>0</v>
      </c>
      <c r="M31" s="91"/>
      <c r="N31" s="35"/>
    </row>
    <row r="32" spans="1:14" s="36" customFormat="1" ht="18.75">
      <c r="A32" s="45"/>
      <c r="B32" s="46"/>
      <c r="C32" s="224" t="s">
        <v>87</v>
      </c>
      <c r="D32" s="225"/>
      <c r="E32" s="97" t="s">
        <v>88</v>
      </c>
      <c r="F32" s="98">
        <v>17040</v>
      </c>
      <c r="G32" s="98"/>
      <c r="H32" s="98">
        <v>17040</v>
      </c>
      <c r="I32" s="98"/>
      <c r="J32" s="98"/>
      <c r="K32" s="98"/>
      <c r="L32" s="98">
        <f>F32+K32</f>
        <v>17040</v>
      </c>
      <c r="M32" s="99"/>
      <c r="N32" s="35"/>
    </row>
    <row r="33" spans="1:14" s="36" customFormat="1" ht="18.75" hidden="1">
      <c r="A33" s="45"/>
      <c r="B33" s="46"/>
      <c r="C33" s="226"/>
      <c r="D33" s="227"/>
      <c r="E33" s="112"/>
      <c r="F33" s="117"/>
      <c r="G33" s="117"/>
      <c r="H33" s="117"/>
      <c r="I33" s="98"/>
      <c r="J33" s="98"/>
      <c r="K33" s="98"/>
      <c r="L33" s="98">
        <f>F33+K33</f>
        <v>0</v>
      </c>
      <c r="M33" s="99"/>
      <c r="N33" s="35"/>
    </row>
    <row r="34" spans="1:14" s="36" customFormat="1" ht="18.75">
      <c r="A34" s="45"/>
      <c r="B34" s="46"/>
      <c r="C34" s="296"/>
      <c r="D34" s="297"/>
      <c r="E34" s="96" t="s">
        <v>25</v>
      </c>
      <c r="F34" s="100">
        <f>F32+F33</f>
        <v>17040</v>
      </c>
      <c r="G34" s="100">
        <f aca="true" t="shared" si="3" ref="G34:L34">G32+G33</f>
        <v>0</v>
      </c>
      <c r="H34" s="100">
        <f t="shared" si="3"/>
        <v>17040</v>
      </c>
      <c r="I34" s="100">
        <f t="shared" si="3"/>
        <v>0</v>
      </c>
      <c r="J34" s="100">
        <f t="shared" si="3"/>
        <v>0</v>
      </c>
      <c r="K34" s="100">
        <f t="shared" si="3"/>
        <v>0</v>
      </c>
      <c r="L34" s="100">
        <f t="shared" si="3"/>
        <v>17040</v>
      </c>
      <c r="M34" s="91"/>
      <c r="N34" s="35"/>
    </row>
    <row r="35" spans="1:14" s="36" customFormat="1" ht="36" hidden="1">
      <c r="A35" s="45"/>
      <c r="B35" s="46"/>
      <c r="C35" s="234" t="s">
        <v>62</v>
      </c>
      <c r="D35" s="294"/>
      <c r="E35" s="112" t="s">
        <v>63</v>
      </c>
      <c r="F35" s="117"/>
      <c r="G35" s="117"/>
      <c r="H35" s="117"/>
      <c r="I35" s="117"/>
      <c r="J35" s="117"/>
      <c r="K35" s="117"/>
      <c r="L35" s="117">
        <f>K35+F35</f>
        <v>0</v>
      </c>
      <c r="M35" s="91"/>
      <c r="N35" s="106"/>
    </row>
    <row r="36" spans="1:14" s="36" customFormat="1" ht="18.75" hidden="1">
      <c r="A36" s="45"/>
      <c r="B36" s="46"/>
      <c r="C36" s="296"/>
      <c r="D36" s="297"/>
      <c r="E36" s="96" t="s">
        <v>64</v>
      </c>
      <c r="F36" s="100">
        <f>F35</f>
        <v>0</v>
      </c>
      <c r="G36" s="100">
        <f aca="true" t="shared" si="4" ref="G36:L36">G35</f>
        <v>0</v>
      </c>
      <c r="H36" s="100">
        <f t="shared" si="4"/>
        <v>0</v>
      </c>
      <c r="I36" s="100">
        <f t="shared" si="4"/>
        <v>0</v>
      </c>
      <c r="J36" s="100">
        <f t="shared" si="4"/>
        <v>0</v>
      </c>
      <c r="K36" s="100">
        <f t="shared" si="4"/>
        <v>0</v>
      </c>
      <c r="L36" s="100">
        <f t="shared" si="4"/>
        <v>0</v>
      </c>
      <c r="M36" s="91"/>
      <c r="N36" s="106"/>
    </row>
    <row r="37" spans="1:14" s="36" customFormat="1" ht="144" hidden="1">
      <c r="A37" s="45"/>
      <c r="B37" s="46"/>
      <c r="C37" s="224" t="s">
        <v>42</v>
      </c>
      <c r="D37" s="294"/>
      <c r="E37" s="97" t="s">
        <v>54</v>
      </c>
      <c r="F37" s="98"/>
      <c r="G37" s="98"/>
      <c r="H37" s="98"/>
      <c r="I37" s="98"/>
      <c r="J37" s="98"/>
      <c r="K37" s="98"/>
      <c r="L37" s="98">
        <f>F37+K37</f>
        <v>0</v>
      </c>
      <c r="M37" s="91"/>
      <c r="N37" s="106"/>
    </row>
    <row r="38" spans="1:14" s="36" customFormat="1" ht="18.75" hidden="1">
      <c r="A38" s="45"/>
      <c r="B38" s="46"/>
      <c r="C38" s="296"/>
      <c r="D38" s="297"/>
      <c r="E38" s="96" t="s">
        <v>43</v>
      </c>
      <c r="F38" s="100">
        <f>F37</f>
        <v>0</v>
      </c>
      <c r="G38" s="100">
        <f aca="true" t="shared" si="5" ref="G38:L38">G37</f>
        <v>0</v>
      </c>
      <c r="H38" s="100">
        <f t="shared" si="5"/>
        <v>0</v>
      </c>
      <c r="I38" s="100">
        <f t="shared" si="5"/>
        <v>0</v>
      </c>
      <c r="J38" s="100">
        <f t="shared" si="5"/>
        <v>0</v>
      </c>
      <c r="K38" s="100">
        <f t="shared" si="5"/>
        <v>0</v>
      </c>
      <c r="L38" s="100">
        <f t="shared" si="5"/>
        <v>0</v>
      </c>
      <c r="M38" s="91"/>
      <c r="N38" s="106"/>
    </row>
    <row r="39" spans="1:14" s="36" customFormat="1" ht="18.75">
      <c r="A39" s="45"/>
      <c r="B39" s="46"/>
      <c r="C39" s="234" t="s">
        <v>44</v>
      </c>
      <c r="D39" s="252"/>
      <c r="E39" s="97" t="s">
        <v>89</v>
      </c>
      <c r="F39" s="98">
        <v>200000</v>
      </c>
      <c r="G39" s="98"/>
      <c r="H39" s="98">
        <v>200000</v>
      </c>
      <c r="I39" s="98"/>
      <c r="J39" s="98"/>
      <c r="K39" s="98"/>
      <c r="L39" s="98">
        <f>F39+K39</f>
        <v>200000</v>
      </c>
      <c r="M39" s="91"/>
      <c r="N39" s="106"/>
    </row>
    <row r="40" spans="1:14" s="36" customFormat="1" ht="72" hidden="1">
      <c r="A40" s="45"/>
      <c r="B40" s="46"/>
      <c r="C40" s="253"/>
      <c r="D40" s="254"/>
      <c r="E40" s="97" t="s">
        <v>45</v>
      </c>
      <c r="F40" s="98"/>
      <c r="G40" s="98"/>
      <c r="H40" s="98"/>
      <c r="I40" s="98"/>
      <c r="J40" s="98"/>
      <c r="K40" s="98"/>
      <c r="L40" s="98">
        <f>F40+K40</f>
        <v>0</v>
      </c>
      <c r="M40" s="91"/>
      <c r="N40" s="106"/>
    </row>
    <row r="41" spans="1:14" s="36" customFormat="1" ht="54" hidden="1">
      <c r="A41" s="45"/>
      <c r="B41" s="46"/>
      <c r="C41" s="253"/>
      <c r="D41" s="254"/>
      <c r="E41" s="39" t="s">
        <v>56</v>
      </c>
      <c r="F41" s="98"/>
      <c r="G41" s="98"/>
      <c r="H41" s="98"/>
      <c r="I41" s="98"/>
      <c r="J41" s="98"/>
      <c r="K41" s="40"/>
      <c r="L41" s="98">
        <f>F41+K41</f>
        <v>0</v>
      </c>
      <c r="M41" s="91"/>
      <c r="N41" s="106"/>
    </row>
    <row r="42" spans="1:14" s="36" customFormat="1" ht="72" hidden="1">
      <c r="A42" s="45"/>
      <c r="B42" s="46"/>
      <c r="C42" s="253"/>
      <c r="D42" s="254"/>
      <c r="E42" s="39" t="s">
        <v>55</v>
      </c>
      <c r="F42" s="98"/>
      <c r="G42" s="98"/>
      <c r="H42" s="98"/>
      <c r="I42" s="98"/>
      <c r="J42" s="98"/>
      <c r="K42" s="40"/>
      <c r="L42" s="98">
        <f>F42+K42</f>
        <v>0</v>
      </c>
      <c r="M42" s="91"/>
      <c r="N42" s="106"/>
    </row>
    <row r="43" spans="1:14" s="36" customFormat="1" ht="18.75">
      <c r="A43" s="45"/>
      <c r="B43" s="46"/>
      <c r="C43" s="296"/>
      <c r="D43" s="297"/>
      <c r="E43" s="96" t="s">
        <v>36</v>
      </c>
      <c r="F43" s="100">
        <f>F39+F40</f>
        <v>200000</v>
      </c>
      <c r="G43" s="100">
        <f>G39+G40</f>
        <v>0</v>
      </c>
      <c r="H43" s="100">
        <f>H39+H40</f>
        <v>200000</v>
      </c>
      <c r="I43" s="100">
        <f>I39+I40</f>
        <v>0</v>
      </c>
      <c r="J43" s="100">
        <f>J39+J40</f>
        <v>0</v>
      </c>
      <c r="K43" s="100">
        <f>K42+K41</f>
        <v>0</v>
      </c>
      <c r="L43" s="100">
        <f>L39+L40+L41+L42</f>
        <v>200000</v>
      </c>
      <c r="M43" s="91"/>
      <c r="N43" s="106"/>
    </row>
    <row r="44" spans="1:14" s="36" customFormat="1" ht="108">
      <c r="A44" s="45"/>
      <c r="B44" s="46"/>
      <c r="C44" s="234" t="s">
        <v>52</v>
      </c>
      <c r="D44" s="252"/>
      <c r="E44" s="112" t="s">
        <v>60</v>
      </c>
      <c r="F44" s="118">
        <v>96200</v>
      </c>
      <c r="G44" s="118"/>
      <c r="H44" s="118">
        <v>96200</v>
      </c>
      <c r="I44" s="118"/>
      <c r="J44" s="118"/>
      <c r="K44" s="118"/>
      <c r="L44" s="118">
        <f>K44+F44</f>
        <v>96200</v>
      </c>
      <c r="M44" s="91"/>
      <c r="N44" s="106"/>
    </row>
    <row r="45" spans="1:14" s="36" customFormat="1" ht="44.25" customHeight="1">
      <c r="A45" s="45"/>
      <c r="B45" s="46"/>
      <c r="C45" s="255"/>
      <c r="D45" s="256"/>
      <c r="E45" s="96" t="s">
        <v>35</v>
      </c>
      <c r="F45" s="100">
        <f>F44</f>
        <v>96200</v>
      </c>
      <c r="G45" s="100">
        <f aca="true" t="shared" si="6" ref="G45:L45">G44</f>
        <v>0</v>
      </c>
      <c r="H45" s="100">
        <f t="shared" si="6"/>
        <v>96200</v>
      </c>
      <c r="I45" s="100">
        <f t="shared" si="6"/>
        <v>0</v>
      </c>
      <c r="J45" s="100">
        <f t="shared" si="6"/>
        <v>0</v>
      </c>
      <c r="K45" s="100">
        <f t="shared" si="6"/>
        <v>0</v>
      </c>
      <c r="L45" s="100">
        <f t="shared" si="6"/>
        <v>96200</v>
      </c>
      <c r="M45" s="91"/>
      <c r="N45" s="106"/>
    </row>
    <row r="46" spans="1:14" s="44" customFormat="1" ht="18.75">
      <c r="A46" s="49"/>
      <c r="B46" s="38"/>
      <c r="C46" s="298" t="s">
        <v>31</v>
      </c>
      <c r="D46" s="299"/>
      <c r="E46" s="101"/>
      <c r="F46" s="48">
        <f aca="true" t="shared" si="7" ref="F46:L46">F17+F34+F38+F43+F45+F31+F28+F36</f>
        <v>313240</v>
      </c>
      <c r="G46" s="48">
        <f t="shared" si="7"/>
        <v>0</v>
      </c>
      <c r="H46" s="48">
        <f t="shared" si="7"/>
        <v>313240</v>
      </c>
      <c r="I46" s="48">
        <f t="shared" si="7"/>
        <v>0</v>
      </c>
      <c r="J46" s="48">
        <f t="shared" si="7"/>
        <v>0</v>
      </c>
      <c r="K46" s="48">
        <f t="shared" si="7"/>
        <v>0</v>
      </c>
      <c r="L46" s="48">
        <f t="shared" si="7"/>
        <v>313240</v>
      </c>
      <c r="M46" s="91"/>
      <c r="N46" s="43"/>
    </row>
    <row r="47" spans="1:14" s="44" customFormat="1" ht="18.75">
      <c r="A47" s="37"/>
      <c r="B47" s="38"/>
      <c r="C47" s="298" t="s">
        <v>22</v>
      </c>
      <c r="D47" s="300"/>
      <c r="E47" s="301"/>
      <c r="F47" s="41"/>
      <c r="G47" s="41"/>
      <c r="H47" s="41"/>
      <c r="I47" s="41"/>
      <c r="J47" s="41"/>
      <c r="K47" s="41"/>
      <c r="L47" s="41"/>
      <c r="M47" s="91"/>
      <c r="N47" s="43"/>
    </row>
    <row r="48" spans="1:14" s="44" customFormat="1" ht="18.75" hidden="1">
      <c r="A48" s="37"/>
      <c r="B48" s="38"/>
      <c r="C48" s="302" t="s">
        <v>39</v>
      </c>
      <c r="D48" s="303"/>
      <c r="E48" s="119" t="s">
        <v>59</v>
      </c>
      <c r="F48" s="120"/>
      <c r="G48" s="120"/>
      <c r="H48" s="120"/>
      <c r="I48" s="120"/>
      <c r="J48" s="120"/>
      <c r="K48" s="120"/>
      <c r="L48" s="120">
        <f>K48</f>
        <v>0</v>
      </c>
      <c r="M48" s="91"/>
      <c r="N48" s="43"/>
    </row>
    <row r="49" spans="1:14" s="44" customFormat="1" ht="18.75" hidden="1">
      <c r="A49" s="37"/>
      <c r="B49" s="38"/>
      <c r="C49" s="304"/>
      <c r="D49" s="305"/>
      <c r="E49" s="119" t="s">
        <v>61</v>
      </c>
      <c r="F49" s="120"/>
      <c r="G49" s="120"/>
      <c r="H49" s="120"/>
      <c r="I49" s="120"/>
      <c r="J49" s="120"/>
      <c r="K49" s="120"/>
      <c r="L49" s="120">
        <f>K49</f>
        <v>0</v>
      </c>
      <c r="M49" s="91"/>
      <c r="N49" s="43"/>
    </row>
    <row r="50" spans="1:14" s="44" customFormat="1" ht="18.75" hidden="1">
      <c r="A50" s="37"/>
      <c r="B50" s="38"/>
      <c r="C50" s="292"/>
      <c r="D50" s="306"/>
      <c r="E50" s="119" t="s">
        <v>33</v>
      </c>
      <c r="F50" s="120"/>
      <c r="G50" s="120"/>
      <c r="H50" s="120"/>
      <c r="I50" s="120"/>
      <c r="J50" s="120"/>
      <c r="K50" s="120"/>
      <c r="L50" s="120">
        <f>L48+L49</f>
        <v>0</v>
      </c>
      <c r="M50" s="91"/>
      <c r="N50" s="43"/>
    </row>
    <row r="51" spans="1:14" s="36" customFormat="1" ht="18.75">
      <c r="A51" s="45"/>
      <c r="B51" s="46"/>
      <c r="C51" s="224" t="s">
        <v>87</v>
      </c>
      <c r="D51" s="225"/>
      <c r="E51" s="97" t="s">
        <v>88</v>
      </c>
      <c r="F51" s="98"/>
      <c r="G51" s="98"/>
      <c r="H51" s="98"/>
      <c r="I51" s="98"/>
      <c r="J51" s="98"/>
      <c r="K51" s="98">
        <v>58030</v>
      </c>
      <c r="L51" s="98">
        <f>F51+K51</f>
        <v>58030</v>
      </c>
      <c r="M51" s="99"/>
      <c r="N51" s="35"/>
    </row>
    <row r="52" spans="1:14" s="36" customFormat="1" ht="18.75">
      <c r="A52" s="45"/>
      <c r="B52" s="46"/>
      <c r="C52" s="226"/>
      <c r="D52" s="227"/>
      <c r="E52" s="112"/>
      <c r="F52" s="117"/>
      <c r="G52" s="117"/>
      <c r="H52" s="117"/>
      <c r="I52" s="98"/>
      <c r="J52" s="98"/>
      <c r="K52" s="98"/>
      <c r="L52" s="98">
        <f>F52+K52</f>
        <v>0</v>
      </c>
      <c r="M52" s="99"/>
      <c r="N52" s="35"/>
    </row>
    <row r="53" spans="1:14" s="36" customFormat="1" ht="18.75">
      <c r="A53" s="45"/>
      <c r="B53" s="46"/>
      <c r="C53" s="296"/>
      <c r="D53" s="297"/>
      <c r="E53" s="96" t="s">
        <v>25</v>
      </c>
      <c r="F53" s="100">
        <f>F51+F52</f>
        <v>0</v>
      </c>
      <c r="G53" s="100">
        <f aca="true" t="shared" si="8" ref="G53:L53">G51+G52</f>
        <v>0</v>
      </c>
      <c r="H53" s="100">
        <f t="shared" si="8"/>
        <v>0</v>
      </c>
      <c r="I53" s="100">
        <f t="shared" si="8"/>
        <v>0</v>
      </c>
      <c r="J53" s="100">
        <f t="shared" si="8"/>
        <v>0</v>
      </c>
      <c r="K53" s="100">
        <f t="shared" si="8"/>
        <v>58030</v>
      </c>
      <c r="L53" s="100">
        <f t="shared" si="8"/>
        <v>58030</v>
      </c>
      <c r="M53" s="91"/>
      <c r="N53" s="35"/>
    </row>
    <row r="54" spans="1:14" s="44" customFormat="1" ht="108">
      <c r="A54" s="307"/>
      <c r="B54" s="310"/>
      <c r="C54" s="313" t="s">
        <v>77</v>
      </c>
      <c r="D54" s="314"/>
      <c r="E54" s="39" t="s">
        <v>78</v>
      </c>
      <c r="F54" s="41"/>
      <c r="G54" s="41"/>
      <c r="H54" s="41"/>
      <c r="I54" s="41"/>
      <c r="J54" s="41"/>
      <c r="K54" s="40">
        <v>-347100</v>
      </c>
      <c r="L54" s="40">
        <f aca="true" t="shared" si="9" ref="L54:L59">K54</f>
        <v>-347100</v>
      </c>
      <c r="M54" s="91"/>
      <c r="N54" s="43"/>
    </row>
    <row r="55" spans="1:14" s="44" customFormat="1" ht="108">
      <c r="A55" s="308"/>
      <c r="B55" s="311"/>
      <c r="C55" s="313"/>
      <c r="D55" s="314"/>
      <c r="E55" s="39" t="s">
        <v>81</v>
      </c>
      <c r="F55" s="41"/>
      <c r="G55" s="41"/>
      <c r="H55" s="41"/>
      <c r="I55" s="41"/>
      <c r="J55" s="41"/>
      <c r="K55" s="40">
        <v>49700</v>
      </c>
      <c r="L55" s="40">
        <f t="shared" si="9"/>
        <v>49700</v>
      </c>
      <c r="M55" s="91"/>
      <c r="N55" s="43"/>
    </row>
    <row r="56" spans="1:14" s="44" customFormat="1" ht="108">
      <c r="A56" s="308"/>
      <c r="B56" s="311"/>
      <c r="C56" s="313"/>
      <c r="D56" s="314"/>
      <c r="E56" s="39" t="s">
        <v>82</v>
      </c>
      <c r="F56" s="41"/>
      <c r="G56" s="41"/>
      <c r="H56" s="41"/>
      <c r="I56" s="41"/>
      <c r="J56" s="41"/>
      <c r="K56" s="40">
        <v>49700</v>
      </c>
      <c r="L56" s="40">
        <f t="shared" si="9"/>
        <v>49700</v>
      </c>
      <c r="M56" s="91"/>
      <c r="N56" s="43"/>
    </row>
    <row r="57" spans="1:14" s="44" customFormat="1" ht="108">
      <c r="A57" s="308"/>
      <c r="B57" s="311"/>
      <c r="C57" s="313"/>
      <c r="D57" s="314"/>
      <c r="E57" s="39" t="s">
        <v>83</v>
      </c>
      <c r="F57" s="41"/>
      <c r="G57" s="41"/>
      <c r="H57" s="41"/>
      <c r="I57" s="41"/>
      <c r="J57" s="41"/>
      <c r="K57" s="40">
        <v>49700</v>
      </c>
      <c r="L57" s="40">
        <f t="shared" si="9"/>
        <v>49700</v>
      </c>
      <c r="M57" s="91"/>
      <c r="N57" s="43"/>
    </row>
    <row r="58" spans="1:14" s="44" customFormat="1" ht="108">
      <c r="A58" s="308"/>
      <c r="B58" s="311"/>
      <c r="C58" s="313"/>
      <c r="D58" s="314"/>
      <c r="E58" s="39" t="s">
        <v>79</v>
      </c>
      <c r="F58" s="41"/>
      <c r="G58" s="41"/>
      <c r="H58" s="41"/>
      <c r="I58" s="41"/>
      <c r="J58" s="41"/>
      <c r="K58" s="40">
        <v>49500</v>
      </c>
      <c r="L58" s="40">
        <f t="shared" si="9"/>
        <v>49500</v>
      </c>
      <c r="M58" s="91"/>
      <c r="N58" s="43"/>
    </row>
    <row r="59" spans="1:14" s="44" customFormat="1" ht="90">
      <c r="A59" s="308"/>
      <c r="B59" s="311"/>
      <c r="C59" s="313"/>
      <c r="D59" s="314"/>
      <c r="E59" s="39" t="s">
        <v>80</v>
      </c>
      <c r="F59" s="41"/>
      <c r="G59" s="41"/>
      <c r="H59" s="41"/>
      <c r="I59" s="41"/>
      <c r="J59" s="41"/>
      <c r="K59" s="40">
        <v>49500</v>
      </c>
      <c r="L59" s="40">
        <f t="shared" si="9"/>
        <v>49500</v>
      </c>
      <c r="M59" s="91"/>
      <c r="N59" s="43"/>
    </row>
    <row r="60" spans="1:14" s="44" customFormat="1" ht="27" customHeight="1">
      <c r="A60" s="309"/>
      <c r="B60" s="312"/>
      <c r="C60" s="314"/>
      <c r="D60" s="314"/>
      <c r="E60" s="39" t="s">
        <v>84</v>
      </c>
      <c r="F60" s="41">
        <f>SUM(F54:F59)</f>
        <v>0</v>
      </c>
      <c r="G60" s="41">
        <f aca="true" t="shared" si="10" ref="G60:L60">SUM(G54:G59)</f>
        <v>0</v>
      </c>
      <c r="H60" s="41">
        <f t="shared" si="10"/>
        <v>0</v>
      </c>
      <c r="I60" s="41">
        <f t="shared" si="10"/>
        <v>0</v>
      </c>
      <c r="J60" s="41">
        <f t="shared" si="10"/>
        <v>0</v>
      </c>
      <c r="K60" s="41">
        <f t="shared" si="10"/>
        <v>-99000</v>
      </c>
      <c r="L60" s="41">
        <f t="shared" si="10"/>
        <v>-99000</v>
      </c>
      <c r="M60" s="91"/>
      <c r="N60" s="43"/>
    </row>
    <row r="61" spans="1:14" s="44" customFormat="1" ht="108">
      <c r="A61" s="37"/>
      <c r="B61" s="38"/>
      <c r="C61" s="234" t="s">
        <v>62</v>
      </c>
      <c r="D61" s="252"/>
      <c r="E61" s="39" t="s">
        <v>85</v>
      </c>
      <c r="F61" s="41"/>
      <c r="G61" s="41"/>
      <c r="H61" s="41"/>
      <c r="I61" s="41"/>
      <c r="J61" s="41"/>
      <c r="K61" s="40">
        <v>49500</v>
      </c>
      <c r="L61" s="40">
        <f>K61</f>
        <v>49500</v>
      </c>
      <c r="M61" s="91"/>
      <c r="N61" s="43"/>
    </row>
    <row r="62" spans="1:14" s="44" customFormat="1" ht="126">
      <c r="A62" s="37"/>
      <c r="B62" s="38"/>
      <c r="C62" s="253"/>
      <c r="D62" s="254"/>
      <c r="E62" s="39" t="s">
        <v>86</v>
      </c>
      <c r="F62" s="41"/>
      <c r="G62" s="41"/>
      <c r="H62" s="41"/>
      <c r="I62" s="41"/>
      <c r="J62" s="41"/>
      <c r="K62" s="40">
        <v>49500</v>
      </c>
      <c r="L62" s="40">
        <f>K62</f>
        <v>49500</v>
      </c>
      <c r="M62" s="91"/>
      <c r="N62" s="43"/>
    </row>
    <row r="63" spans="1:14" s="44" customFormat="1" ht="27" customHeight="1">
      <c r="A63" s="37"/>
      <c r="B63" s="38"/>
      <c r="C63" s="255"/>
      <c r="D63" s="256"/>
      <c r="E63" s="78" t="s">
        <v>64</v>
      </c>
      <c r="F63" s="41">
        <f aca="true" t="shared" si="11" ref="F63:L63">SUM(F61:F62)</f>
        <v>0</v>
      </c>
      <c r="G63" s="41">
        <f t="shared" si="11"/>
        <v>0</v>
      </c>
      <c r="H63" s="41">
        <f t="shared" si="11"/>
        <v>0</v>
      </c>
      <c r="I63" s="41">
        <f t="shared" si="11"/>
        <v>0</v>
      </c>
      <c r="J63" s="41">
        <f t="shared" si="11"/>
        <v>0</v>
      </c>
      <c r="K63" s="41">
        <f t="shared" si="11"/>
        <v>99000</v>
      </c>
      <c r="L63" s="41">
        <f t="shared" si="11"/>
        <v>99000</v>
      </c>
      <c r="M63" s="91"/>
      <c r="N63" s="43"/>
    </row>
    <row r="64" spans="1:14" s="44" customFormat="1" ht="18.75">
      <c r="A64" s="37"/>
      <c r="B64" s="38"/>
      <c r="C64" s="219" t="s">
        <v>23</v>
      </c>
      <c r="D64" s="220"/>
      <c r="E64" s="39"/>
      <c r="F64" s="41"/>
      <c r="G64" s="41"/>
      <c r="H64" s="41"/>
      <c r="I64" s="41"/>
      <c r="J64" s="41"/>
      <c r="K64" s="41">
        <f>K60+K53+K50+K63</f>
        <v>58030</v>
      </c>
      <c r="L64" s="41">
        <f>K64</f>
        <v>58030</v>
      </c>
      <c r="M64" s="91"/>
      <c r="N64" s="43"/>
    </row>
    <row r="65" spans="1:14" s="44" customFormat="1" ht="18.75">
      <c r="A65" s="37"/>
      <c r="B65" s="38"/>
      <c r="C65" s="218" t="s">
        <v>38</v>
      </c>
      <c r="D65" s="268"/>
      <c r="E65" s="214"/>
      <c r="F65" s="41">
        <f aca="true" t="shared" si="12" ref="F65:L65">F46+F64</f>
        <v>313240</v>
      </c>
      <c r="G65" s="41">
        <f t="shared" si="12"/>
        <v>0</v>
      </c>
      <c r="H65" s="41">
        <f t="shared" si="12"/>
        <v>313240</v>
      </c>
      <c r="I65" s="41">
        <f t="shared" si="12"/>
        <v>0</v>
      </c>
      <c r="J65" s="41">
        <f t="shared" si="12"/>
        <v>0</v>
      </c>
      <c r="K65" s="41">
        <f t="shared" si="12"/>
        <v>58030</v>
      </c>
      <c r="L65" s="41">
        <f t="shared" si="12"/>
        <v>371270</v>
      </c>
      <c r="M65" s="91"/>
      <c r="N65" s="43"/>
    </row>
    <row r="66" spans="1:14" s="44" customFormat="1" ht="18.75">
      <c r="A66" s="37"/>
      <c r="B66" s="50" t="s">
        <v>26</v>
      </c>
      <c r="C66" s="212" t="s">
        <v>27</v>
      </c>
      <c r="D66" s="213"/>
      <c r="E66" s="214"/>
      <c r="F66" s="41"/>
      <c r="G66" s="41"/>
      <c r="H66" s="41"/>
      <c r="I66" s="41"/>
      <c r="J66" s="41"/>
      <c r="K66" s="41"/>
      <c r="L66" s="41"/>
      <c r="M66" s="91"/>
      <c r="N66" s="43"/>
    </row>
    <row r="67" spans="1:14" s="44" customFormat="1" ht="18.75">
      <c r="A67" s="70"/>
      <c r="B67" s="71"/>
      <c r="C67" s="215" t="s">
        <v>12</v>
      </c>
      <c r="D67" s="216"/>
      <c r="E67" s="217"/>
      <c r="F67" s="41"/>
      <c r="G67" s="41"/>
      <c r="H67" s="41"/>
      <c r="I67" s="41"/>
      <c r="J67" s="41"/>
      <c r="K67" s="41"/>
      <c r="L67" s="41"/>
      <c r="M67" s="91"/>
      <c r="N67" s="43"/>
    </row>
    <row r="68" spans="1:14" s="44" customFormat="1" ht="36">
      <c r="A68" s="221"/>
      <c r="B68" s="221"/>
      <c r="C68" s="235" t="s">
        <v>28</v>
      </c>
      <c r="D68" s="315"/>
      <c r="E68" s="80" t="s">
        <v>90</v>
      </c>
      <c r="F68" s="72"/>
      <c r="G68" s="73"/>
      <c r="H68" s="47"/>
      <c r="I68" s="73"/>
      <c r="J68" s="73"/>
      <c r="K68" s="73"/>
      <c r="L68" s="73">
        <v>9600</v>
      </c>
      <c r="M68" s="91"/>
      <c r="N68" s="43"/>
    </row>
    <row r="69" spans="1:14" s="44" customFormat="1" ht="18.75" customHeight="1">
      <c r="A69" s="222"/>
      <c r="B69" s="222"/>
      <c r="C69" s="81"/>
      <c r="D69" s="82"/>
      <c r="E69" s="78" t="s">
        <v>29</v>
      </c>
      <c r="F69" s="48" t="e">
        <f>F68+#REF!</f>
        <v>#REF!</v>
      </c>
      <c r="G69" s="48" t="e">
        <f>G68+#REF!</f>
        <v>#REF!</v>
      </c>
      <c r="H69" s="48" t="e">
        <f>H68+#REF!</f>
        <v>#REF!</v>
      </c>
      <c r="I69" s="48" t="e">
        <f>I68+#REF!</f>
        <v>#REF!</v>
      </c>
      <c r="J69" s="48" t="e">
        <f>J68+#REF!</f>
        <v>#REF!</v>
      </c>
      <c r="K69" s="48" t="e">
        <f>K68+#REF!</f>
        <v>#REF!</v>
      </c>
      <c r="L69" s="48">
        <f>L68</f>
        <v>9600</v>
      </c>
      <c r="M69" s="91"/>
      <c r="N69" s="43"/>
    </row>
    <row r="70" spans="1:14" s="44" customFormat="1" ht="36" customHeight="1">
      <c r="A70" s="37"/>
      <c r="B70" s="38"/>
      <c r="C70" s="224" t="s">
        <v>46</v>
      </c>
      <c r="D70" s="294"/>
      <c r="E70" s="80" t="s">
        <v>91</v>
      </c>
      <c r="F70" s="72"/>
      <c r="G70" s="47"/>
      <c r="H70" s="47"/>
      <c r="I70" s="47"/>
      <c r="J70" s="47"/>
      <c r="K70" s="47"/>
      <c r="L70" s="73">
        <v>26400</v>
      </c>
      <c r="M70" s="91"/>
      <c r="N70" s="43"/>
    </row>
    <row r="71" spans="1:14" s="44" customFormat="1" ht="18.75">
      <c r="A71" s="37"/>
      <c r="B71" s="38"/>
      <c r="C71" s="83"/>
      <c r="D71" s="84"/>
      <c r="E71" s="75" t="s">
        <v>30</v>
      </c>
      <c r="F71" s="48">
        <f>SUM(F70:F70)</f>
        <v>0</v>
      </c>
      <c r="G71" s="48">
        <f>SUM(G70:G70)</f>
        <v>0</v>
      </c>
      <c r="H71" s="48">
        <f>SUM(H70:H70)</f>
        <v>0</v>
      </c>
      <c r="I71" s="48">
        <f>SUM(I70:I70)</f>
        <v>0</v>
      </c>
      <c r="J71" s="48">
        <f>SUM(J70:J70)</f>
        <v>0</v>
      </c>
      <c r="K71" s="48"/>
      <c r="L71" s="107">
        <f>L70</f>
        <v>26400</v>
      </c>
      <c r="M71" s="91"/>
      <c r="N71" s="43"/>
    </row>
    <row r="72" spans="1:14" s="44" customFormat="1" ht="18.75">
      <c r="A72" s="37"/>
      <c r="B72" s="38"/>
      <c r="C72" s="218" t="s">
        <v>31</v>
      </c>
      <c r="D72" s="219"/>
      <c r="E72" s="219"/>
      <c r="F72" s="48" t="e">
        <f>F69+F71+#REF!+#REF!+#REF!+#REF!+#REF!</f>
        <v>#REF!</v>
      </c>
      <c r="G72" s="48" t="e">
        <f>G69+G71+#REF!+#REF!+#REF!+#REF!+#REF!</f>
        <v>#REF!</v>
      </c>
      <c r="H72" s="48" t="e">
        <f>H69+H71+#REF!+#REF!+#REF!+#REF!+#REF!</f>
        <v>#REF!</v>
      </c>
      <c r="I72" s="48" t="e">
        <f>I69+I71+#REF!+#REF!+#REF!+#REF!+#REF!</f>
        <v>#REF!</v>
      </c>
      <c r="J72" s="48" t="e">
        <f>J69+J71+#REF!+#REF!+#REF!+#REF!+#REF!</f>
        <v>#REF!</v>
      </c>
      <c r="K72" s="48" t="e">
        <f>K69+K71+#REF!+#REF!+#REF!+#REF!+#REF!</f>
        <v>#REF!</v>
      </c>
      <c r="L72" s="48">
        <f>L69+L71</f>
        <v>36000</v>
      </c>
      <c r="M72" s="91"/>
      <c r="N72" s="43"/>
    </row>
    <row r="73" spans="1:14" s="44" customFormat="1" ht="18">
      <c r="A73" s="51"/>
      <c r="B73" s="52"/>
      <c r="C73" s="223" t="s">
        <v>37</v>
      </c>
      <c r="D73" s="223"/>
      <c r="E73" s="74"/>
      <c r="F73" s="48" t="e">
        <f>F72+#REF!</f>
        <v>#REF!</v>
      </c>
      <c r="G73" s="48" t="e">
        <f>G72+#REF!</f>
        <v>#REF!</v>
      </c>
      <c r="H73" s="48" t="e">
        <f>H72+#REF!</f>
        <v>#REF!</v>
      </c>
      <c r="I73" s="48" t="e">
        <f>I72+#REF!</f>
        <v>#REF!</v>
      </c>
      <c r="J73" s="48" t="e">
        <f>J72+#REF!</f>
        <v>#REF!</v>
      </c>
      <c r="K73" s="48" t="e">
        <f>K72+#REF!</f>
        <v>#REF!</v>
      </c>
      <c r="L73" s="73">
        <f>L72</f>
        <v>36000</v>
      </c>
      <c r="M73" s="42"/>
      <c r="N73" s="43"/>
    </row>
    <row r="74" spans="1:13" s="77" customFormat="1" ht="18.75" thickBot="1">
      <c r="A74" s="209" t="s">
        <v>18</v>
      </c>
      <c r="B74" s="210"/>
      <c r="C74" s="210"/>
      <c r="D74" s="210"/>
      <c r="E74" s="211"/>
      <c r="F74" s="76" t="e">
        <f aca="true" t="shared" si="13" ref="F74:K74">F65+F73</f>
        <v>#REF!</v>
      </c>
      <c r="G74" s="76" t="e">
        <f t="shared" si="13"/>
        <v>#REF!</v>
      </c>
      <c r="H74" s="76" t="e">
        <f t="shared" si="13"/>
        <v>#REF!</v>
      </c>
      <c r="I74" s="76" t="e">
        <f t="shared" si="13"/>
        <v>#REF!</v>
      </c>
      <c r="J74" s="76" t="e">
        <f t="shared" si="13"/>
        <v>#REF!</v>
      </c>
      <c r="K74" s="76" t="e">
        <f t="shared" si="13"/>
        <v>#REF!</v>
      </c>
      <c r="L74" s="73">
        <f>L73+L65</f>
        <v>407270</v>
      </c>
      <c r="M74" s="42"/>
    </row>
    <row r="75" spans="1:13" s="77" customFormat="1" ht="18">
      <c r="A75" s="102"/>
      <c r="B75" s="102"/>
      <c r="C75" s="102"/>
      <c r="D75" s="102"/>
      <c r="E75" s="102"/>
      <c r="F75" s="103"/>
      <c r="G75" s="103"/>
      <c r="H75" s="103"/>
      <c r="I75" s="103"/>
      <c r="J75" s="103"/>
      <c r="K75" s="103"/>
      <c r="L75" s="104"/>
      <c r="M75" s="105"/>
    </row>
    <row r="76" spans="1:13" ht="18" customHeight="1">
      <c r="A76" s="53"/>
      <c r="B76" s="197" t="s">
        <v>75</v>
      </c>
      <c r="C76" s="198"/>
      <c r="D76" s="198"/>
      <c r="E76" s="198"/>
      <c r="F76" s="198"/>
      <c r="G76" s="198"/>
      <c r="H76" s="198"/>
      <c r="I76" s="198"/>
      <c r="J76" s="198"/>
      <c r="K76" s="54"/>
      <c r="L76" s="55">
        <f>L65+L73</f>
        <v>407270</v>
      </c>
      <c r="M76" s="56"/>
    </row>
    <row r="77" spans="1:15" ht="18">
      <c r="A77" s="58"/>
      <c r="B77" s="60"/>
      <c r="C77" s="7"/>
      <c r="D77" s="7"/>
      <c r="E77" s="7"/>
      <c r="F77" s="7"/>
      <c r="G77" s="7"/>
      <c r="H77" s="7"/>
      <c r="I77" s="7"/>
      <c r="J77" s="7"/>
      <c r="K77" s="7"/>
      <c r="L77" s="60"/>
      <c r="M77" s="79"/>
      <c r="N77" s="59"/>
      <c r="O77" s="57"/>
    </row>
    <row r="78" spans="1:15" ht="18">
      <c r="A78" s="8"/>
      <c r="B78" s="201" t="s">
        <v>24</v>
      </c>
      <c r="C78" s="198"/>
      <c r="D78" s="198"/>
      <c r="E78" s="198"/>
      <c r="F78" s="198"/>
      <c r="G78" s="198"/>
      <c r="H78" s="198"/>
      <c r="I78" s="198"/>
      <c r="J78" s="198"/>
      <c r="K78" s="198"/>
      <c r="L78" s="198"/>
      <c r="M78" s="61"/>
      <c r="N78" s="61"/>
      <c r="O78" s="57"/>
    </row>
    <row r="79" spans="1:15" ht="18">
      <c r="A79" s="62"/>
      <c r="B79" s="201"/>
      <c r="C79" s="202"/>
      <c r="D79" s="202"/>
      <c r="E79" s="202"/>
      <c r="F79" s="202"/>
      <c r="G79" s="202"/>
      <c r="H79" s="202"/>
      <c r="I79" s="202"/>
      <c r="J79" s="202"/>
      <c r="K79" s="202"/>
      <c r="L79" s="202"/>
      <c r="M79" s="202"/>
      <c r="N79" s="57"/>
      <c r="O79" s="57"/>
    </row>
    <row r="80" spans="1:13" ht="18">
      <c r="A80" s="62"/>
      <c r="B80" s="201"/>
      <c r="C80" s="198"/>
      <c r="D80" s="198"/>
      <c r="E80" s="198"/>
      <c r="F80" s="198"/>
      <c r="G80" s="198"/>
      <c r="H80" s="198"/>
      <c r="I80" s="198"/>
      <c r="J80" s="198"/>
      <c r="K80" s="198"/>
      <c r="L80" s="198"/>
      <c r="M80" s="63"/>
    </row>
    <row r="81" spans="2:13" ht="18">
      <c r="B81" s="195"/>
      <c r="C81" s="196"/>
      <c r="D81" s="196"/>
      <c r="E81" s="196"/>
      <c r="F81" s="196"/>
      <c r="G81" s="196"/>
      <c r="H81" s="196"/>
      <c r="I81" s="196"/>
      <c r="J81" s="196"/>
      <c r="K81" s="196"/>
      <c r="L81" s="64"/>
      <c r="M81" s="65"/>
    </row>
    <row r="82" spans="1:13" ht="18">
      <c r="A82" s="62"/>
      <c r="B82" s="66"/>
      <c r="C82" s="62"/>
      <c r="D82" s="62"/>
      <c r="E82" s="67"/>
      <c r="F82" s="68"/>
      <c r="G82" s="68"/>
      <c r="H82" s="68"/>
      <c r="I82" s="68"/>
      <c r="J82" s="68"/>
      <c r="K82" s="68"/>
      <c r="L82" s="64"/>
      <c r="M82" s="65"/>
    </row>
    <row r="83" spans="1:13" ht="18">
      <c r="A83" s="62"/>
      <c r="B83" s="66"/>
      <c r="C83" s="62"/>
      <c r="D83" s="62"/>
      <c r="E83" s="67"/>
      <c r="F83" s="68"/>
      <c r="G83" s="68"/>
      <c r="H83" s="68"/>
      <c r="I83" s="68"/>
      <c r="J83" s="68"/>
      <c r="K83" s="68"/>
      <c r="L83" s="64"/>
      <c r="M83" s="65"/>
    </row>
  </sheetData>
  <sheetProtection/>
  <mergeCells count="48">
    <mergeCell ref="C72:E72"/>
    <mergeCell ref="C73:D73"/>
    <mergeCell ref="B78:L78"/>
    <mergeCell ref="B79:M79"/>
    <mergeCell ref="B80:L80"/>
    <mergeCell ref="B81:K81"/>
    <mergeCell ref="A74:E74"/>
    <mergeCell ref="B76:J76"/>
    <mergeCell ref="C66:E66"/>
    <mergeCell ref="C67:E67"/>
    <mergeCell ref="A68:A69"/>
    <mergeCell ref="B68:B69"/>
    <mergeCell ref="C68:D68"/>
    <mergeCell ref="C70:D70"/>
    <mergeCell ref="A54:A60"/>
    <mergeCell ref="B54:B60"/>
    <mergeCell ref="C54:D60"/>
    <mergeCell ref="C61:D63"/>
    <mergeCell ref="C64:D64"/>
    <mergeCell ref="C65:E65"/>
    <mergeCell ref="C39:D43"/>
    <mergeCell ref="C44:D45"/>
    <mergeCell ref="C46:D46"/>
    <mergeCell ref="C47:E47"/>
    <mergeCell ref="C48:D50"/>
    <mergeCell ref="C51:D53"/>
    <mergeCell ref="C13:D17"/>
    <mergeCell ref="C18:D28"/>
    <mergeCell ref="C29:D31"/>
    <mergeCell ref="C32:D34"/>
    <mergeCell ref="C35:D36"/>
    <mergeCell ref="C37:D38"/>
    <mergeCell ref="I8:J8"/>
    <mergeCell ref="K8:K9"/>
    <mergeCell ref="L8:L9"/>
    <mergeCell ref="M8:M9"/>
    <mergeCell ref="C10:D10"/>
    <mergeCell ref="C12:E12"/>
    <mergeCell ref="K2:M3"/>
    <mergeCell ref="A4:M4"/>
    <mergeCell ref="A5:M5"/>
    <mergeCell ref="A6:M6"/>
    <mergeCell ref="A8:A9"/>
    <mergeCell ref="B8:B9"/>
    <mergeCell ref="C8:D9"/>
    <mergeCell ref="E8:E9"/>
    <mergeCell ref="F8:F9"/>
    <mergeCell ref="G8:H8"/>
  </mergeCells>
  <printOptions/>
  <pageMargins left="0.7" right="0.7" top="0.75" bottom="0.75" header="0.3" footer="0.3"/>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Кремль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Арлахова Оксана Владимировна</dc:creator>
  <cp:keywords/>
  <dc:description/>
  <cp:lastModifiedBy>Work</cp:lastModifiedBy>
  <cp:lastPrinted>2020-06-10T13:33:35Z</cp:lastPrinted>
  <dcterms:created xsi:type="dcterms:W3CDTF">2003-10-23T05:13:42Z</dcterms:created>
  <dcterms:modified xsi:type="dcterms:W3CDTF">2020-06-12T05:36:46Z</dcterms:modified>
  <cp:category/>
  <cp:version/>
  <cp:contentType/>
  <cp:contentStatus/>
</cp:coreProperties>
</file>