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 activeTab="1"/>
  </bookViews>
  <sheets>
    <sheet name="Диаграмма1" sheetId="2" r:id="rId1"/>
    <sheet name="Лист1" sheetId="1" r:id="rId2"/>
  </sheets>
  <definedNames>
    <definedName name="_xlnm.Print_Titles" localSheetId="1">Лист1!$8:$10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/>
  <c r="H37"/>
  <c r="G40" l="1"/>
  <c r="H40"/>
  <c r="G52"/>
  <c r="G53"/>
  <c r="H26"/>
  <c r="H24"/>
  <c r="I30"/>
  <c r="J30"/>
  <c r="I25"/>
  <c r="J25" s="1"/>
  <c r="H25"/>
  <c r="H33"/>
  <c r="G38"/>
  <c r="H20" l="1"/>
  <c r="G37" l="1"/>
  <c r="J12"/>
  <c r="H39"/>
  <c r="I12"/>
  <c r="G29"/>
  <c r="G31"/>
  <c r="H30"/>
  <c r="G27"/>
  <c r="H23"/>
  <c r="H14"/>
  <c r="H12" s="1"/>
  <c r="G36"/>
  <c r="I55"/>
  <c r="J55"/>
  <c r="H56"/>
  <c r="G56" s="1"/>
  <c r="G55" s="1"/>
  <c r="G35"/>
  <c r="H11" l="1"/>
  <c r="H55"/>
  <c r="H54" s="1"/>
  <c r="I11"/>
  <c r="J11"/>
  <c r="I40"/>
  <c r="I39" s="1"/>
  <c r="J40"/>
  <c r="J39" s="1"/>
  <c r="G54"/>
  <c r="G42"/>
  <c r="G43"/>
  <c r="G44"/>
  <c r="G45"/>
  <c r="G46"/>
  <c r="G47"/>
  <c r="G48"/>
  <c r="G49"/>
  <c r="G50"/>
  <c r="G51"/>
  <c r="G41"/>
  <c r="G14"/>
  <c r="G15"/>
  <c r="G16"/>
  <c r="G17"/>
  <c r="G18"/>
  <c r="G19"/>
  <c r="G20"/>
  <c r="G21"/>
  <c r="G22"/>
  <c r="G23"/>
  <c r="G24"/>
  <c r="G25"/>
  <c r="G26"/>
  <c r="G28"/>
  <c r="G30"/>
  <c r="G32"/>
  <c r="G33"/>
  <c r="G34"/>
  <c r="G13"/>
  <c r="G12" l="1"/>
  <c r="G11" s="1"/>
  <c r="H57"/>
  <c r="G39"/>
  <c r="I57"/>
  <c r="J57"/>
  <c r="G57" l="1"/>
</calcChain>
</file>

<file path=xl/sharedStrings.xml><?xml version="1.0" encoding="utf-8"?>
<sst xmlns="http://schemas.openxmlformats.org/spreadsheetml/2006/main" count="298" uniqueCount="182">
  <si>
    <t>Розподіл витрат місцевого бюджету на реалізацію місцевих/регіональних програм у 2022 році</t>
  </si>
  <si>
    <t>14512000000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</si>
  <si>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</si>
  <si>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</si>
  <si>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</si>
  <si>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</si>
  <si>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</si>
  <si>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</si>
  <si>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</si>
  <si>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</si>
  <si>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</si>
  <si>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</si>
  <si>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</si>
  <si>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</si>
  <si>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</si>
  <si>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</si>
  <si>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</si>
  <si>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Галицинiвська сiльська рада</t>
  </si>
  <si>
    <t>0110000</t>
  </si>
  <si>
    <t>0112152</t>
  </si>
  <si>
    <t>2152</t>
  </si>
  <si>
    <t>0763</t>
  </si>
  <si>
    <t>Інші програми та заходи у сфері охорони здоров`я</t>
  </si>
  <si>
    <t>Медичні кадри Галицинівської сільської ради на 2020 - 2025 роки</t>
  </si>
  <si>
    <t>програма розвитку первинної медико-санітарної допомоги на 2022 - 2024 роки</t>
  </si>
  <si>
    <t>0113191</t>
  </si>
  <si>
    <t>3191</t>
  </si>
  <si>
    <t>1030</t>
  </si>
  <si>
    <t>Інші видатки на соціальний захист ветеранів війни та праці</t>
  </si>
  <si>
    <t>Програма  "Турбота"</t>
  </si>
  <si>
    <t>0113192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</si>
  <si>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</si>
  <si>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</si>
  <si>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0113242</t>
  </si>
  <si>
    <t>3242</t>
  </si>
  <si>
    <t>1090</t>
  </si>
  <si>
    <t>Інші заходи у сфері соціального захисту і соціального забезпечення</t>
  </si>
  <si>
    <t>0114082</t>
  </si>
  <si>
    <t>4082</t>
  </si>
  <si>
    <t>0829</t>
  </si>
  <si>
    <t>Інші заходи в галузі культури і мистецтва</t>
  </si>
  <si>
    <t>Програма по проведенню заходів присвячених урочистим датам, державним та традиційним святам на  2022 - 2024 роки по Галицинівській сільській раді</t>
  </si>
  <si>
    <t>0115052</t>
  </si>
  <si>
    <t>5052</t>
  </si>
  <si>
    <t>0810</t>
  </si>
  <si>
    <t>Фінансова підтримка регіональних осередків всеукраїнських об`єднань фізкультурно-спортивної спрямованості у здійсненні фізкультурно-масових заходів серед населення регіону</t>
  </si>
  <si>
    <t>Програма розвитку фізичної культури і спорту на території Галицинівської сільської ради (ОТГ) на 2022 - 2024 роки</t>
  </si>
  <si>
    <t>0115053</t>
  </si>
  <si>
    <t>5053</t>
  </si>
  <si>
    <t>Фінансова підтримка на утримання місцевих осередків (рад) всеукраїнських об`єднань фізкультурно-спортивної спрямованості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</si>
  <si>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</si>
  <si>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</si>
  <si>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</si>
  <si>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</si>
  <si>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розвитку комунально-житлового господарства та благоустрою населених пунктів Галицинівської сільської ради на 2022- 2024 роки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</si>
  <si>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</si>
  <si>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</si>
  <si>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</si>
  <si>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</si>
  <si>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</si>
  <si>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</si>
  <si>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0117310</t>
  </si>
  <si>
    <t>7310</t>
  </si>
  <si>
    <t>0443</t>
  </si>
  <si>
    <t>Будівництво об`єктів житлово-комунального господарства</t>
  </si>
  <si>
    <t>0117370</t>
  </si>
  <si>
    <t>7370</t>
  </si>
  <si>
    <t>0490</t>
  </si>
  <si>
    <t>Реалізація інших заходів щодо соціально-економічного розвитку територій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</si>
  <si>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</si>
  <si>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</si>
  <si>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</si>
  <si>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</si>
  <si>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захисту населення і територій від надзвичайних ситуацій техногенного та природного характеру на територіії Галицинівської сільської ради на 2022-2024  роки</t>
  </si>
  <si>
    <t>0118130</t>
  </si>
  <si>
    <t>8130</t>
  </si>
  <si>
    <t>Забезпечення діяльності місцевої пожежної охорони</t>
  </si>
  <si>
    <t>Програма забезпечення пожежної безпеки на 2022 - 2024 роки</t>
  </si>
  <si>
    <t>0118340</t>
  </si>
  <si>
    <t>8340</t>
  </si>
  <si>
    <t>0540</t>
  </si>
  <si>
    <t>Природоохоронні заходи за рахунок цільових фондів</t>
  </si>
  <si>
    <t>Програма використання коштів цільового фонду охорони навколишнього природного середовища Галицинівської сільської ради на 2022- 2024  роки</t>
  </si>
  <si>
    <t>0600000</t>
  </si>
  <si>
    <t>Вiддiл освiти, культури, молодi та спорту Галицинiвської сiльської ради</t>
  </si>
  <si>
    <t>0610000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</si>
  <si>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</si>
  <si>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</si>
  <si>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</si>
  <si>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</si>
  <si>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</si>
  <si>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</si>
  <si>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</si>
  <si>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</si>
  <si>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0611142</t>
  </si>
  <si>
    <t>1142</t>
  </si>
  <si>
    <t>0990</t>
  </si>
  <si>
    <t>Інші програми та заходи у сфері освіти</t>
  </si>
  <si>
    <t>Програма "Обдарованість" Галицинівської сільсьої ради на 2022-2024 роки</t>
  </si>
  <si>
    <t xml:space="preserve"> Програма "Вчитель" Галицинівської сільської ради на 2022 - 2024 роки</t>
  </si>
  <si>
    <t>Програма "Шкільний автобус" Галицинівської сільської ради на 2022-2024 роки</t>
  </si>
  <si>
    <t>Програма розвитку освіти дорослих на території Галицинівської сільської ради на 2020 - 2026 роки</t>
  </si>
  <si>
    <t>0613133</t>
  </si>
  <si>
    <t>3133</t>
  </si>
  <si>
    <t>1040</t>
  </si>
  <si>
    <t>Інші заходи та заклади молодіжної політики</t>
  </si>
  <si>
    <t>Програма підтримки молодіжної політики на території Галицинівської сільської ради на 2019 - 2023 роки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</si>
  <si>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</si>
  <si>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</si>
  <si>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</si>
  <si>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дітей, учнівської молоді Галицинівської сільської ради на 2022 - 2024 роки</t>
  </si>
  <si>
    <t>0614082</t>
  </si>
  <si>
    <t>Програма розвитку культури на території Галицинівської сільської ради на 2021 - 2025 роки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</si>
  <si>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</si>
  <si>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</si>
  <si>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</si>
  <si>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3700000</t>
  </si>
  <si>
    <t>Фінансовий відділ Галицинівської сільської ради</t>
  </si>
  <si>
    <t>3710000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</si>
  <si>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</si>
  <si>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</si>
  <si>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</si>
  <si>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</si>
  <si>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</si>
  <si>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</si>
  <si>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Сільський голова</t>
  </si>
  <si>
    <t>Іван НАЗАР</t>
  </si>
  <si>
    <t>Цільова соціальна Програма "Безбар'єрна Галицинівська громада на 2022-2023 роки"</t>
  </si>
  <si>
    <t>Програма надання грошової матеріальної допомоги громадянам, які зареєстровані та проживають на території Галицинівської сільської ради на 2022 рік</t>
  </si>
  <si>
    <t>Цільова соціальна програма "Допомога на поховання деяких категорій осіб по Галицинівській сільській раді на 2022 - 2023 роки"</t>
  </si>
  <si>
    <t>рішення від 28.08.2020р. № 8</t>
  </si>
  <si>
    <t>рішення від 12.11.2021р. № 36</t>
  </si>
  <si>
    <t xml:space="preserve"> рішення від 12.11.2021р. № 17</t>
  </si>
  <si>
    <t>рішення від 21.12.2021р. № 18</t>
  </si>
  <si>
    <t>рішення від 12.11.2021р. № 18</t>
  </si>
  <si>
    <t>рішення від 12.11.2021р. №19</t>
  </si>
  <si>
    <t>рішення  від 12.11.2021р. № 16</t>
  </si>
  <si>
    <t>рішення від 12.11.2021р. № 17</t>
  </si>
  <si>
    <t>рішення  від 21.12.2021р. № 14</t>
  </si>
  <si>
    <t>рішення від 21.12.2021р. № 34</t>
  </si>
  <si>
    <t>рішення  від 21.12.2021 р.№ 13</t>
  </si>
  <si>
    <t>рішення  від 21.12.2021р. № 18</t>
  </si>
  <si>
    <t>рішення від 21.12.2021р.  № 15</t>
  </si>
  <si>
    <t>рішення від 21.12.2021р. № 10</t>
  </si>
  <si>
    <t>рішення від 21.12.2021р.№ 12</t>
  </si>
  <si>
    <t>рішення  від 28.02.2021р. № 32</t>
  </si>
  <si>
    <t>рішення  від 21.12.2021р. № 31</t>
  </si>
  <si>
    <t>рішення від 21.12.2021р. № 35</t>
  </si>
  <si>
    <t>рішення  від 03.07.2020р. № 4</t>
  </si>
  <si>
    <t>рішення  від 07.03.2019р. № 8</t>
  </si>
  <si>
    <t xml:space="preserve">рішення від 21.12.2021р. № 33 </t>
  </si>
  <si>
    <t>рішення від 23.12.2020р. № 36</t>
  </si>
  <si>
    <t>0611141</t>
  </si>
  <si>
    <t>Забезпечення діяльності інших закладів у сфері освіти</t>
  </si>
  <si>
    <t>Програма "Розвитку Нової української освіти Галицинівської сільської ради в умовах децентралізації на 2022-2025 роки"</t>
  </si>
  <si>
    <t>рішення від 21.12.2021р. № 30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</si>
  <si>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</si>
  <si>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</si>
  <si>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</si>
  <si>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забезпечення безпекового середовища та профілактики правопорушень на території Галицинівської територіальної громади на 2021-2025 роки</t>
  </si>
  <si>
    <t>від 25.02.2021р. № 31</t>
  </si>
  <si>
    <t>Програма стабілізації та соціально-економічного розвитку території Галицинівської сільської ради на 2022 -2024 роки</t>
  </si>
  <si>
    <t>0117130</t>
  </si>
  <si>
    <t>0421</t>
  </si>
  <si>
    <t>Здійснення заходів із землеустрою</t>
  </si>
  <si>
    <t>Програму здійснення землеустрою на території Галицинівської сільської ради на 2022-2024 роки</t>
  </si>
  <si>
    <t>рішення  від 21.12.2021 р.№ 16</t>
  </si>
  <si>
    <t>0117390</t>
  </si>
  <si>
    <t>7390</t>
  </si>
  <si>
    <t>Розвиток мережі центрів надання адміністративних послуг</t>
  </si>
  <si>
    <t>0117350</t>
  </si>
  <si>
    <t>Розроблення схем планування та забудови територій (містобудівної документації)</t>
  </si>
  <si>
    <t>рішення  від 23.02.2022р. № 1</t>
  </si>
  <si>
    <t>Програма  підтримки  військової частини А3767, яка розташована на території Галицинівської сільської територіальної громади  на 2022 -2024 роки</t>
  </si>
  <si>
    <t>рішення виконавчого комітету від 05.07.2022 № 3</t>
  </si>
  <si>
    <t>0619320</t>
  </si>
  <si>
    <t>0619770</t>
  </si>
  <si>
    <t>Субвенція з місцевого бюджету за рахунок залишку коштів освітньої субвенції, що утворився на початок бюджетного періоду</t>
  </si>
  <si>
    <t>№  1</t>
  </si>
  <si>
    <t xml:space="preserve">від        08.12.2022 року </t>
  </si>
  <si>
    <t xml:space="preserve">до рішення  Галицинівської сільської ради </t>
  </si>
  <si>
    <t>Додаток 7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</si>
</sst>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#,##0.00_ ;\-#,##0.00\ "/>
  </numFmts>
  <fonts count="8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1" fillId="0" borderId="0" xfId="0" applyNumberFormat="1" applyFont="1"/>
    <xf numFmtId="1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6" fillId="0" borderId="0" xfId="0" quotePrefix="1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Лист1!$G$1:$G$2</c:f>
              <c:strCache>
                <c:ptCount val="1"/>
                <c:pt idx="0">
                  <c:v>Додаток 7 до рішення  Галицинівської сільської ради </c:v>
                </c:pt>
              </c:strCache>
            </c:strRef>
          </c:tx>
          <c:val>
            <c:numRef>
              <c:f>Лист1!$G$3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162232192"/>
        <c:axId val="163310592"/>
      </c:barChart>
      <c:catAx>
        <c:axId val="162232192"/>
        <c:scaling>
          <c:orientation val="minMax"/>
        </c:scaling>
        <c:axPos val="b"/>
        <c:tickLblPos val="nextTo"/>
        <c:crossAx val="163310592"/>
        <c:crosses val="autoZero"/>
        <c:auto val="1"/>
        <c:lblAlgn val="ctr"/>
        <c:lblOffset val="100"/>
      </c:catAx>
      <c:valAx>
        <c:axId val="163310592"/>
        <c:scaling>
          <c:orientation val="minMax"/>
        </c:scaling>
        <c:axPos val="l"/>
        <c:majorGridlines/>
        <c:numFmt formatCode="General" sourceLinked="1"/>
        <c:tickLblPos val="nextTo"/>
        <c:crossAx val="16223219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view="pageBreakPreview" zoomScale="106" zoomScaleSheetLayoutView="106" workbookViewId="0">
      <selection activeCell="D6" sqref="D6"/>
    </sheetView>
  </sheetViews>
  <sheetFormatPr defaultColWidth="9.140625" defaultRowHeight="12.75"/>
  <cols>
    <col min="1" max="3" width="12" style="1" customWidth="1"/>
    <col min="4" max="4" width="45.5703125" style="1" customWidth="1"/>
    <col min="5" max="5" width="51.85546875" style="1" customWidth="1"/>
    <col min="6" max="6" width="26.140625" style="1" customWidth="1"/>
    <col min="7" max="10" width="15.7109375" style="1" customWidth="1"/>
    <col min="11" max="11" width="9.140625" style="1"/>
    <col min="12" max="12" width="12.7109375" style="1" bestFit="1" customWidth="1"/>
    <col min="13" max="13" width="11.28515625" style="1" bestFit="1" customWidth="1"/>
    <col min="14" max="16384" width="9.140625" style="1"/>
  </cols>
  <sheetData>
    <row r="1" spans="1:12">
      <c r="G1" s="1" t="s">
        <v>181</v>
      </c>
    </row>
    <row r="2" spans="1:12">
      <c r="G2" s="1" t="s">
        <v>180</v>
      </c>
    </row>
    <row r="3" spans="1:12">
      <c r="G3" s="1" t="s">
        <v>179</v>
      </c>
      <c r="J3" s="1" t="s">
        <v>178</v>
      </c>
    </row>
    <row r="5" spans="1:12" s="19" customFormat="1" ht="15.75">
      <c r="A5" s="22" t="s">
        <v>0</v>
      </c>
      <c r="B5" s="23"/>
      <c r="C5" s="23"/>
      <c r="D5" s="23"/>
      <c r="E5" s="23"/>
      <c r="F5" s="23"/>
      <c r="G5" s="23"/>
      <c r="H5" s="23"/>
      <c r="I5" s="23"/>
      <c r="J5" s="23"/>
    </row>
    <row r="6" spans="1:12" s="19" customFormat="1" ht="15.75">
      <c r="A6" s="20" t="s">
        <v>1</v>
      </c>
    </row>
    <row r="7" spans="1:12">
      <c r="A7" s="1" t="s">
        <v>2</v>
      </c>
      <c r="J7" s="2" t="s">
        <v>3</v>
      </c>
    </row>
    <row r="8" spans="1:12">
      <c r="A8" s="24" t="s">
        <v>4</v>
      </c>
      <c r="B8" s="24" t="s">
        <v>5</v>
      </c>
      <c r="C8" s="24" t="s">
        <v>6</v>
      </c>
      <c r="D8" s="25" t="s">
        <v>7</v>
      </c>
      <c r="E8" s="25" t="s">
        <v>8</v>
      </c>
      <c r="F8" s="24" t="s">
        <v>9</v>
      </c>
      <c r="G8" s="26" t="s">
        <v>10</v>
      </c>
      <c r="H8" s="25" t="s">
        <v>11</v>
      </c>
      <c r="I8" s="25" t="s">
        <v>12</v>
      </c>
      <c r="J8" s="25"/>
    </row>
    <row r="9" spans="1:12" ht="68.099999999999994" customHeight="1">
      <c r="A9" s="25"/>
      <c r="B9" s="25"/>
      <c r="C9" s="25"/>
      <c r="D9" s="25"/>
      <c r="E9" s="25"/>
      <c r="F9" s="25"/>
      <c r="G9" s="26"/>
      <c r="H9" s="25"/>
      <c r="I9" s="3" t="s">
        <v>13</v>
      </c>
      <c r="J9" s="3" t="s">
        <v>14</v>
      </c>
    </row>
    <row r="10" spans="1:1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4">
        <v>7</v>
      </c>
      <c r="H10" s="3">
        <v>8</v>
      </c>
      <c r="I10" s="5">
        <v>9</v>
      </c>
      <c r="J10" s="5">
        <v>10</v>
      </c>
    </row>
    <row r="11" spans="1:12">
      <c r="A11" s="6" t="s">
        <v>15</v>
      </c>
      <c r="B11" s="6" t="s">
        <v>16</v>
      </c>
      <c r="C11" s="6" t="s">
        <v>16</v>
      </c>
      <c r="D11" s="7" t="s">
        <v>17</v>
      </c>
      <c r="E11" s="7" t="s">
        <v>16</v>
      </c>
      <c r="F11" s="7" t="s">
        <v>16</v>
      </c>
      <c r="G11" s="8">
        <f>G12</f>
        <v>44737954</v>
      </c>
      <c r="H11" s="8">
        <f t="shared" ref="H11:J11" si="0">H12</f>
        <v>30053832</v>
      </c>
      <c r="I11" s="8">
        <f t="shared" si="0"/>
        <v>14684122</v>
      </c>
      <c r="J11" s="8">
        <f t="shared" si="0"/>
        <v>5108722</v>
      </c>
    </row>
    <row r="12" spans="1:12">
      <c r="A12" s="6" t="s">
        <v>18</v>
      </c>
      <c r="B12" s="6" t="s">
        <v>16</v>
      </c>
      <c r="C12" s="6" t="s">
        <v>16</v>
      </c>
      <c r="D12" s="7" t="s">
        <v>17</v>
      </c>
      <c r="E12" s="7" t="s">
        <v>16</v>
      </c>
      <c r="F12" s="7" t="s">
        <v>16</v>
      </c>
      <c r="G12" s="8">
        <f>SUM(G13:G38)</f>
        <v>44737954</v>
      </c>
      <c r="H12" s="8">
        <f>SUM(H13:H38)</f>
        <v>30053832</v>
      </c>
      <c r="I12" s="8">
        <f t="shared" ref="I12" si="1">SUM(I13:I36)</f>
        <v>14684122</v>
      </c>
      <c r="J12" s="8">
        <f>SUM(J13:J36)</f>
        <v>5108722</v>
      </c>
      <c r="L12" s="16"/>
    </row>
    <row r="13" spans="1:12" ht="25.5">
      <c r="A13" s="10" t="s">
        <v>19</v>
      </c>
      <c r="B13" s="10" t="s">
        <v>20</v>
      </c>
      <c r="C13" s="10" t="s">
        <v>21</v>
      </c>
      <c r="D13" s="11" t="s">
        <v>22</v>
      </c>
      <c r="E13" s="11" t="s">
        <v>23</v>
      </c>
      <c r="F13" s="10" t="s">
        <v>130</v>
      </c>
      <c r="G13" s="12">
        <f>H13+I13</f>
        <v>31500</v>
      </c>
      <c r="H13" s="13">
        <v>31500</v>
      </c>
      <c r="I13" s="13">
        <v>0</v>
      </c>
      <c r="J13" s="13">
        <v>0</v>
      </c>
      <c r="L13" s="16"/>
    </row>
    <row r="14" spans="1:12" ht="25.5">
      <c r="A14" s="10" t="s">
        <v>19</v>
      </c>
      <c r="B14" s="10" t="s">
        <v>20</v>
      </c>
      <c r="C14" s="10" t="s">
        <v>21</v>
      </c>
      <c r="D14" s="11" t="s">
        <v>22</v>
      </c>
      <c r="E14" s="11" t="s">
        <v>24</v>
      </c>
      <c r="F14" s="10" t="s">
        <v>131</v>
      </c>
      <c r="G14" s="12">
        <f t="shared" ref="G14:G36" si="2">H14+I14</f>
        <v>7699292</v>
      </c>
      <c r="H14" s="13">
        <f>6362292+1337000</f>
        <v>7699292</v>
      </c>
      <c r="I14" s="13">
        <v>0</v>
      </c>
      <c r="J14" s="13">
        <v>0</v>
      </c>
    </row>
    <row r="15" spans="1:12" ht="25.5">
      <c r="A15" s="10" t="s">
        <v>25</v>
      </c>
      <c r="B15" s="10" t="s">
        <v>26</v>
      </c>
      <c r="C15" s="10" t="s">
        <v>27</v>
      </c>
      <c r="D15" s="11" t="s">
        <v>28</v>
      </c>
      <c r="E15" s="11" t="s">
        <v>29</v>
      </c>
      <c r="F15" s="10" t="s">
        <v>132</v>
      </c>
      <c r="G15" s="12">
        <f t="shared" si="2"/>
        <v>49200</v>
      </c>
      <c r="H15" s="13">
        <v>49200</v>
      </c>
      <c r="I15" s="13">
        <v>0</v>
      </c>
      <c r="J15" s="13">
        <v>0</v>
      </c>
    </row>
    <row r="16" spans="1:12" ht="38.25">
      <c r="A16" s="10" t="s">
        <v>30</v>
      </c>
      <c r="B16" s="10" t="s">
        <v>31</v>
      </c>
      <c r="C16" s="10" t="s">
        <v>27</v>
      </c>
      <c r="D16" s="11" t="s">
        <v>32</v>
      </c>
      <c r="E16" s="11" t="s">
        <v>161</v>
      </c>
      <c r="F16" s="10" t="s">
        <v>133</v>
      </c>
      <c r="G16" s="12">
        <f t="shared" si="2"/>
        <v>60820</v>
      </c>
      <c r="H16" s="13">
        <v>60820</v>
      </c>
      <c r="I16" s="13">
        <v>0</v>
      </c>
      <c r="J16" s="13">
        <v>0</v>
      </c>
    </row>
    <row r="17" spans="1:10" ht="38.25">
      <c r="A17" s="10" t="s">
        <v>33</v>
      </c>
      <c r="B17" s="10" t="s">
        <v>34</v>
      </c>
      <c r="C17" s="10" t="s">
        <v>35</v>
      </c>
      <c r="D17" s="11" t="s">
        <v>36</v>
      </c>
      <c r="E17" s="11" t="s">
        <v>128</v>
      </c>
      <c r="F17" s="10" t="s">
        <v>134</v>
      </c>
      <c r="G17" s="12">
        <f t="shared" si="2"/>
        <v>424380</v>
      </c>
      <c r="H17" s="13">
        <v>424380</v>
      </c>
      <c r="I17" s="13">
        <v>0</v>
      </c>
      <c r="J17" s="13">
        <v>0</v>
      </c>
    </row>
    <row r="18" spans="1:10" ht="38.25">
      <c r="A18" s="10" t="s">
        <v>33</v>
      </c>
      <c r="B18" s="10" t="s">
        <v>34</v>
      </c>
      <c r="C18" s="10" t="s">
        <v>35</v>
      </c>
      <c r="D18" s="11" t="s">
        <v>36</v>
      </c>
      <c r="E18" s="11" t="s">
        <v>129</v>
      </c>
      <c r="F18" s="11" t="s">
        <v>135</v>
      </c>
      <c r="G18" s="12">
        <f t="shared" si="2"/>
        <v>18360</v>
      </c>
      <c r="H18" s="13">
        <v>18360</v>
      </c>
      <c r="I18" s="13">
        <v>0</v>
      </c>
      <c r="J18" s="13">
        <v>0</v>
      </c>
    </row>
    <row r="19" spans="1:10" ht="25.5">
      <c r="A19" s="10" t="s">
        <v>33</v>
      </c>
      <c r="B19" s="10" t="s">
        <v>34</v>
      </c>
      <c r="C19" s="10" t="s">
        <v>35</v>
      </c>
      <c r="D19" s="11" t="s">
        <v>36</v>
      </c>
      <c r="E19" s="11" t="s">
        <v>127</v>
      </c>
      <c r="F19" s="10" t="s">
        <v>136</v>
      </c>
      <c r="G19" s="12">
        <f t="shared" si="2"/>
        <v>19200</v>
      </c>
      <c r="H19" s="13">
        <v>19200</v>
      </c>
      <c r="I19" s="13">
        <v>0</v>
      </c>
      <c r="J19" s="13">
        <v>0</v>
      </c>
    </row>
    <row r="20" spans="1:10" ht="25.5">
      <c r="A20" s="10" t="s">
        <v>33</v>
      </c>
      <c r="B20" s="10" t="s">
        <v>34</v>
      </c>
      <c r="C20" s="10" t="s">
        <v>35</v>
      </c>
      <c r="D20" s="11" t="s">
        <v>36</v>
      </c>
      <c r="E20" s="11" t="s">
        <v>29</v>
      </c>
      <c r="F20" s="10" t="s">
        <v>137</v>
      </c>
      <c r="G20" s="12">
        <f t="shared" si="2"/>
        <v>423277</v>
      </c>
      <c r="H20" s="13">
        <f>286290+136987</f>
        <v>423277</v>
      </c>
      <c r="I20" s="13">
        <v>0</v>
      </c>
      <c r="J20" s="13">
        <v>0</v>
      </c>
    </row>
    <row r="21" spans="1:10" ht="38.25">
      <c r="A21" s="10" t="s">
        <v>37</v>
      </c>
      <c r="B21" s="10" t="s">
        <v>38</v>
      </c>
      <c r="C21" s="10" t="s">
        <v>39</v>
      </c>
      <c r="D21" s="11" t="s">
        <v>40</v>
      </c>
      <c r="E21" s="11" t="s">
        <v>41</v>
      </c>
      <c r="F21" s="10" t="s">
        <v>138</v>
      </c>
      <c r="G21" s="12">
        <f t="shared" si="2"/>
        <v>400000</v>
      </c>
      <c r="H21" s="13">
        <v>400000</v>
      </c>
      <c r="I21" s="13">
        <v>0</v>
      </c>
      <c r="J21" s="13">
        <v>0</v>
      </c>
    </row>
    <row r="22" spans="1:10" ht="51">
      <c r="A22" s="10" t="s">
        <v>42</v>
      </c>
      <c r="B22" s="10" t="s">
        <v>43</v>
      </c>
      <c r="C22" s="10" t="s">
        <v>44</v>
      </c>
      <c r="D22" s="11" t="s">
        <v>45</v>
      </c>
      <c r="E22" s="11" t="s">
        <v>46</v>
      </c>
      <c r="F22" s="11" t="s">
        <v>139</v>
      </c>
      <c r="G22" s="12">
        <f t="shared" si="2"/>
        <v>101885</v>
      </c>
      <c r="H22" s="13">
        <v>101885</v>
      </c>
      <c r="I22" s="13">
        <v>0</v>
      </c>
      <c r="J22" s="13">
        <v>0</v>
      </c>
    </row>
    <row r="23" spans="1:10" ht="42" customHeight="1">
      <c r="A23" s="10" t="s">
        <v>47</v>
      </c>
      <c r="B23" s="10" t="s">
        <v>48</v>
      </c>
      <c r="C23" s="10" t="s">
        <v>44</v>
      </c>
      <c r="D23" s="11" t="s">
        <v>49</v>
      </c>
      <c r="E23" s="11" t="s">
        <v>46</v>
      </c>
      <c r="F23" s="11" t="s">
        <v>139</v>
      </c>
      <c r="G23" s="12">
        <f t="shared" si="2"/>
        <v>620212</v>
      </c>
      <c r="H23" s="13">
        <f>611891+8321</f>
        <v>620212</v>
      </c>
      <c r="I23" s="13">
        <v>0</v>
      </c>
      <c r="J23" s="13">
        <v>0</v>
      </c>
    </row>
    <row r="24" spans="1:10" ht="45" customHeight="1">
      <c r="A24" s="10" t="s">
        <v>50</v>
      </c>
      <c r="B24" s="10" t="s">
        <v>51</v>
      </c>
      <c r="C24" s="10" t="s">
        <v>52</v>
      </c>
      <c r="D24" s="11" t="s">
        <v>53</v>
      </c>
      <c r="E24" s="11" t="s">
        <v>54</v>
      </c>
      <c r="F24" s="11" t="s">
        <v>140</v>
      </c>
      <c r="G24" s="12">
        <f t="shared" si="2"/>
        <v>1775000</v>
      </c>
      <c r="H24" s="13">
        <f>600000+500000+500000</f>
        <v>1600000</v>
      </c>
      <c r="I24" s="13">
        <v>175000</v>
      </c>
      <c r="J24" s="13">
        <v>175000</v>
      </c>
    </row>
    <row r="25" spans="1:10" ht="46.5" customHeight="1">
      <c r="A25" s="10" t="s">
        <v>55</v>
      </c>
      <c r="B25" s="10" t="s">
        <v>56</v>
      </c>
      <c r="C25" s="10" t="s">
        <v>52</v>
      </c>
      <c r="D25" s="11" t="s">
        <v>57</v>
      </c>
      <c r="E25" s="11" t="s">
        <v>54</v>
      </c>
      <c r="F25" s="11" t="s">
        <v>140</v>
      </c>
      <c r="G25" s="12">
        <f t="shared" si="2"/>
        <v>6986074</v>
      </c>
      <c r="H25" s="13">
        <f>4825476+637554+89300+28000+700874+147150+157600</f>
        <v>6585954</v>
      </c>
      <c r="I25" s="13">
        <f>196000+204120</f>
        <v>400120</v>
      </c>
      <c r="J25" s="13">
        <f>I25</f>
        <v>400120</v>
      </c>
    </row>
    <row r="26" spans="1:10" ht="40.5" customHeight="1">
      <c r="A26" s="10" t="s">
        <v>58</v>
      </c>
      <c r="B26" s="10" t="s">
        <v>59</v>
      </c>
      <c r="C26" s="10" t="s">
        <v>52</v>
      </c>
      <c r="D26" s="11" t="s">
        <v>60</v>
      </c>
      <c r="E26" s="11" t="s">
        <v>54</v>
      </c>
      <c r="F26" s="11" t="s">
        <v>166</v>
      </c>
      <c r="G26" s="12">
        <f t="shared" si="2"/>
        <v>4861796</v>
      </c>
      <c r="H26" s="13">
        <f>7747480-637554-89300-28000-500000-700874-147150-282806-500000</f>
        <v>4861796</v>
      </c>
      <c r="I26" s="13">
        <v>0</v>
      </c>
      <c r="J26" s="13">
        <v>0</v>
      </c>
    </row>
    <row r="27" spans="1:10" ht="34.5" customHeight="1">
      <c r="A27" s="10" t="s">
        <v>162</v>
      </c>
      <c r="B27" s="17">
        <v>7130</v>
      </c>
      <c r="C27" s="10" t="s">
        <v>163</v>
      </c>
      <c r="D27" s="11" t="s">
        <v>164</v>
      </c>
      <c r="E27" s="10" t="s">
        <v>165</v>
      </c>
      <c r="F27" s="11" t="s">
        <v>140</v>
      </c>
      <c r="G27" s="12">
        <f t="shared" si="2"/>
        <v>953400</v>
      </c>
      <c r="H27" s="13">
        <v>400000</v>
      </c>
      <c r="I27" s="13">
        <v>553400</v>
      </c>
      <c r="J27" s="13"/>
    </row>
    <row r="28" spans="1:10" ht="38.25" customHeight="1">
      <c r="A28" s="10" t="s">
        <v>61</v>
      </c>
      <c r="B28" s="10" t="s">
        <v>62</v>
      </c>
      <c r="C28" s="10" t="s">
        <v>63</v>
      </c>
      <c r="D28" s="11" t="s">
        <v>64</v>
      </c>
      <c r="E28" s="11" t="s">
        <v>161</v>
      </c>
      <c r="F28" s="10" t="s">
        <v>141</v>
      </c>
      <c r="G28" s="12">
        <f t="shared" si="2"/>
        <v>836424</v>
      </c>
      <c r="H28" s="13">
        <v>0</v>
      </c>
      <c r="I28" s="13">
        <v>836424</v>
      </c>
      <c r="J28" s="13">
        <v>836424</v>
      </c>
    </row>
    <row r="29" spans="1:10" ht="34.5" customHeight="1">
      <c r="A29" s="10" t="s">
        <v>170</v>
      </c>
      <c r="B29" s="18">
        <v>7350</v>
      </c>
      <c r="C29" s="10" t="s">
        <v>63</v>
      </c>
      <c r="D29" s="11" t="s">
        <v>171</v>
      </c>
      <c r="E29" s="11" t="s">
        <v>161</v>
      </c>
      <c r="F29" s="10" t="s">
        <v>141</v>
      </c>
      <c r="G29" s="12">
        <f t="shared" si="2"/>
        <v>30500</v>
      </c>
      <c r="H29" s="13"/>
      <c r="I29" s="13">
        <v>30500</v>
      </c>
      <c r="J29" s="13">
        <v>30500</v>
      </c>
    </row>
    <row r="30" spans="1:10" ht="29.25" customHeight="1">
      <c r="A30" s="10" t="s">
        <v>65</v>
      </c>
      <c r="B30" s="10" t="s">
        <v>66</v>
      </c>
      <c r="C30" s="10" t="s">
        <v>67</v>
      </c>
      <c r="D30" s="11" t="s">
        <v>68</v>
      </c>
      <c r="E30" s="11" t="s">
        <v>161</v>
      </c>
      <c r="F30" s="10" t="s">
        <v>141</v>
      </c>
      <c r="G30" s="12">
        <f t="shared" si="2"/>
        <v>2413238</v>
      </c>
      <c r="H30" s="13">
        <f>300000+49900</f>
        <v>349900</v>
      </c>
      <c r="I30" s="13">
        <f>2425058-361720</f>
        <v>2063338</v>
      </c>
      <c r="J30" s="13">
        <f>2425058-361720</f>
        <v>2063338</v>
      </c>
    </row>
    <row r="31" spans="1:10" ht="41.25" customHeight="1">
      <c r="A31" s="10" t="s">
        <v>167</v>
      </c>
      <c r="B31" s="10" t="s">
        <v>168</v>
      </c>
      <c r="C31" s="10" t="s">
        <v>67</v>
      </c>
      <c r="D31" s="11" t="s">
        <v>169</v>
      </c>
      <c r="E31" s="11" t="s">
        <v>161</v>
      </c>
      <c r="F31" s="10" t="s">
        <v>141</v>
      </c>
      <c r="G31" s="12">
        <f t="shared" si="2"/>
        <v>1603340</v>
      </c>
      <c r="H31" s="13"/>
      <c r="I31" s="13">
        <v>1603340</v>
      </c>
      <c r="J31" s="13">
        <v>1603340</v>
      </c>
    </row>
    <row r="32" spans="1:10" ht="50.25" customHeight="1">
      <c r="A32" s="10" t="s">
        <v>69</v>
      </c>
      <c r="B32" s="10" t="s">
        <v>70</v>
      </c>
      <c r="C32" s="10" t="s">
        <v>71</v>
      </c>
      <c r="D32" s="11" t="s">
        <v>72</v>
      </c>
      <c r="E32" s="11" t="s">
        <v>73</v>
      </c>
      <c r="F32" s="10" t="s">
        <v>142</v>
      </c>
      <c r="G32" s="12">
        <f t="shared" si="2"/>
        <v>249900</v>
      </c>
      <c r="H32" s="13">
        <v>249900</v>
      </c>
      <c r="I32" s="13">
        <v>0</v>
      </c>
      <c r="J32" s="13">
        <v>0</v>
      </c>
    </row>
    <row r="33" spans="1:10" ht="30.75" customHeight="1">
      <c r="A33" s="10" t="s">
        <v>74</v>
      </c>
      <c r="B33" s="10" t="s">
        <v>75</v>
      </c>
      <c r="C33" s="10" t="s">
        <v>71</v>
      </c>
      <c r="D33" s="11" t="s">
        <v>76</v>
      </c>
      <c r="E33" s="11" t="s">
        <v>77</v>
      </c>
      <c r="F33" s="11" t="s">
        <v>143</v>
      </c>
      <c r="G33" s="12">
        <f t="shared" si="2"/>
        <v>5195156</v>
      </c>
      <c r="H33" s="13">
        <f>4037782+874568+282806</f>
        <v>5195156</v>
      </c>
      <c r="I33" s="13">
        <v>0</v>
      </c>
      <c r="J33" s="13">
        <v>0</v>
      </c>
    </row>
    <row r="34" spans="1:10" ht="48.75" customHeight="1">
      <c r="A34" s="10" t="s">
        <v>78</v>
      </c>
      <c r="B34" s="10" t="s">
        <v>79</v>
      </c>
      <c r="C34" s="10" t="s">
        <v>80</v>
      </c>
      <c r="D34" s="11" t="s">
        <v>81</v>
      </c>
      <c r="E34" s="11" t="s">
        <v>82</v>
      </c>
      <c r="F34" s="11" t="s">
        <v>144</v>
      </c>
      <c r="G34" s="12">
        <f t="shared" si="2"/>
        <v>9022000</v>
      </c>
      <c r="H34" s="13">
        <v>0</v>
      </c>
      <c r="I34" s="13">
        <v>9022000</v>
      </c>
      <c r="J34" s="13">
        <v>0</v>
      </c>
    </row>
    <row r="35" spans="1:10" ht="46.5" customHeight="1">
      <c r="A35" s="10" t="s">
        <v>156</v>
      </c>
      <c r="B35" s="10" t="s">
        <v>157</v>
      </c>
      <c r="C35" s="10" t="s">
        <v>121</v>
      </c>
      <c r="D35" s="11" t="s">
        <v>158</v>
      </c>
      <c r="E35" s="11" t="s">
        <v>159</v>
      </c>
      <c r="F35" s="11" t="s">
        <v>160</v>
      </c>
      <c r="G35" s="12">
        <f t="shared" si="2"/>
        <v>108000</v>
      </c>
      <c r="H35" s="13">
        <v>108000</v>
      </c>
      <c r="I35" s="13"/>
      <c r="J35" s="13"/>
    </row>
    <row r="36" spans="1:10" ht="38.25">
      <c r="A36" s="10" t="s">
        <v>156</v>
      </c>
      <c r="B36" s="10" t="s">
        <v>157</v>
      </c>
      <c r="C36" s="10" t="s">
        <v>121</v>
      </c>
      <c r="D36" s="11" t="s">
        <v>158</v>
      </c>
      <c r="E36" s="11" t="s">
        <v>161</v>
      </c>
      <c r="F36" s="10" t="s">
        <v>141</v>
      </c>
      <c r="G36" s="12">
        <f t="shared" si="2"/>
        <v>35000</v>
      </c>
      <c r="H36" s="13">
        <f>5000+30000</f>
        <v>35000</v>
      </c>
      <c r="I36" s="13"/>
      <c r="J36" s="13"/>
    </row>
    <row r="37" spans="1:10" ht="47.25" customHeight="1">
      <c r="A37" s="10" t="s">
        <v>156</v>
      </c>
      <c r="B37" s="10" t="s">
        <v>157</v>
      </c>
      <c r="C37" s="10" t="s">
        <v>121</v>
      </c>
      <c r="D37" s="11" t="s">
        <v>158</v>
      </c>
      <c r="E37" s="11" t="s">
        <v>173</v>
      </c>
      <c r="F37" s="10" t="s">
        <v>172</v>
      </c>
      <c r="G37" s="12">
        <f t="shared" ref="G37:G38" si="3">H37+I37</f>
        <v>770000</v>
      </c>
      <c r="H37" s="13">
        <f>800000-30000</f>
        <v>770000</v>
      </c>
      <c r="I37" s="13"/>
      <c r="J37" s="13"/>
    </row>
    <row r="38" spans="1:10" ht="47.25" customHeight="1">
      <c r="A38" s="10" t="s">
        <v>156</v>
      </c>
      <c r="B38" s="10" t="s">
        <v>157</v>
      </c>
      <c r="C38" s="10" t="s">
        <v>121</v>
      </c>
      <c r="D38" s="11" t="s">
        <v>158</v>
      </c>
      <c r="E38" s="11" t="s">
        <v>77</v>
      </c>
      <c r="F38" s="10" t="s">
        <v>174</v>
      </c>
      <c r="G38" s="12">
        <f t="shared" si="3"/>
        <v>50000</v>
      </c>
      <c r="H38" s="13">
        <v>50000</v>
      </c>
      <c r="I38" s="13"/>
      <c r="J38" s="13"/>
    </row>
    <row r="39" spans="1:10" ht="25.5">
      <c r="A39" s="6" t="s">
        <v>83</v>
      </c>
      <c r="B39" s="6" t="s">
        <v>16</v>
      </c>
      <c r="C39" s="6" t="s">
        <v>16</v>
      </c>
      <c r="D39" s="7" t="s">
        <v>84</v>
      </c>
      <c r="E39" s="7" t="s">
        <v>16</v>
      </c>
      <c r="F39" s="7" t="s">
        <v>16</v>
      </c>
      <c r="G39" s="8">
        <f>G40</f>
        <v>9066006</v>
      </c>
      <c r="H39" s="8">
        <f>H40</f>
        <v>9066006</v>
      </c>
      <c r="I39" s="8">
        <f t="shared" ref="I39:J39" si="4">I40</f>
        <v>0</v>
      </c>
      <c r="J39" s="8">
        <f t="shared" si="4"/>
        <v>0</v>
      </c>
    </row>
    <row r="40" spans="1:10" ht="25.5">
      <c r="A40" s="6" t="s">
        <v>85</v>
      </c>
      <c r="B40" s="6" t="s">
        <v>16</v>
      </c>
      <c r="C40" s="6" t="s">
        <v>16</v>
      </c>
      <c r="D40" s="7" t="s">
        <v>84</v>
      </c>
      <c r="E40" s="7" t="s">
        <v>16</v>
      </c>
      <c r="F40" s="7" t="s">
        <v>16</v>
      </c>
      <c r="G40" s="8">
        <f>SUM(G41:G53)</f>
        <v>9066006</v>
      </c>
      <c r="H40" s="8">
        <f>SUM(H41:H53)</f>
        <v>9066006</v>
      </c>
      <c r="I40" s="8">
        <f t="shared" ref="I40:J40" si="5">SUM(I41:I51)</f>
        <v>0</v>
      </c>
      <c r="J40" s="8">
        <f t="shared" si="5"/>
        <v>0</v>
      </c>
    </row>
    <row r="41" spans="1:10" ht="34.5" customHeight="1">
      <c r="A41" s="10" t="s">
        <v>86</v>
      </c>
      <c r="B41" s="10" t="s">
        <v>87</v>
      </c>
      <c r="C41" s="10" t="s">
        <v>88</v>
      </c>
      <c r="D41" s="11" t="s">
        <v>89</v>
      </c>
      <c r="E41" s="11" t="s">
        <v>161</v>
      </c>
      <c r="F41" s="10" t="s">
        <v>141</v>
      </c>
      <c r="G41" s="12">
        <f>H41+I41</f>
        <v>492480</v>
      </c>
      <c r="H41" s="13">
        <v>492480</v>
      </c>
      <c r="I41" s="13">
        <v>0</v>
      </c>
      <c r="J41" s="13">
        <v>0</v>
      </c>
    </row>
    <row r="42" spans="1:10" ht="34.5" customHeight="1">
      <c r="A42" s="10" t="s">
        <v>90</v>
      </c>
      <c r="B42" s="10" t="s">
        <v>91</v>
      </c>
      <c r="C42" s="10" t="s">
        <v>92</v>
      </c>
      <c r="D42" s="11" t="s">
        <v>93</v>
      </c>
      <c r="E42" s="11" t="s">
        <v>161</v>
      </c>
      <c r="F42" s="10" t="s">
        <v>141</v>
      </c>
      <c r="G42" s="12">
        <f t="shared" ref="G42:G53" si="6">H42+I42</f>
        <v>1817800</v>
      </c>
      <c r="H42" s="13">
        <v>1817800</v>
      </c>
      <c r="I42" s="13">
        <v>0</v>
      </c>
      <c r="J42" s="13">
        <v>0</v>
      </c>
    </row>
    <row r="43" spans="1:10" ht="34.5" customHeight="1">
      <c r="A43" s="10" t="s">
        <v>152</v>
      </c>
      <c r="B43" s="18">
        <v>1141</v>
      </c>
      <c r="C43" s="10" t="s">
        <v>96</v>
      </c>
      <c r="D43" s="11" t="s">
        <v>153</v>
      </c>
      <c r="E43" s="11" t="s">
        <v>154</v>
      </c>
      <c r="F43" s="10" t="s">
        <v>155</v>
      </c>
      <c r="G43" s="12">
        <f t="shared" si="6"/>
        <v>3688667</v>
      </c>
      <c r="H43" s="13">
        <v>3688667</v>
      </c>
      <c r="I43" s="13"/>
      <c r="J43" s="13"/>
    </row>
    <row r="44" spans="1:10" ht="34.5" customHeight="1">
      <c r="A44" s="10" t="s">
        <v>94</v>
      </c>
      <c r="B44" s="10" t="s">
        <v>95</v>
      </c>
      <c r="C44" s="10" t="s">
        <v>96</v>
      </c>
      <c r="D44" s="11" t="s">
        <v>97</v>
      </c>
      <c r="E44" s="11" t="s">
        <v>98</v>
      </c>
      <c r="F44" s="10" t="s">
        <v>145</v>
      </c>
      <c r="G44" s="12">
        <f t="shared" si="6"/>
        <v>126750</v>
      </c>
      <c r="H44" s="13">
        <v>126750</v>
      </c>
      <c r="I44" s="13">
        <v>0</v>
      </c>
      <c r="J44" s="13">
        <v>0</v>
      </c>
    </row>
    <row r="45" spans="1:10" ht="34.5" customHeight="1">
      <c r="A45" s="10" t="s">
        <v>94</v>
      </c>
      <c r="B45" s="10" t="s">
        <v>95</v>
      </c>
      <c r="C45" s="10" t="s">
        <v>96</v>
      </c>
      <c r="D45" s="11" t="s">
        <v>97</v>
      </c>
      <c r="E45" s="11" t="s">
        <v>99</v>
      </c>
      <c r="F45" s="10" t="s">
        <v>146</v>
      </c>
      <c r="G45" s="12">
        <f t="shared" si="6"/>
        <v>350000</v>
      </c>
      <c r="H45" s="13">
        <v>350000</v>
      </c>
      <c r="I45" s="13">
        <v>0</v>
      </c>
      <c r="J45" s="13">
        <v>0</v>
      </c>
    </row>
    <row r="46" spans="1:10" ht="34.5" customHeight="1">
      <c r="A46" s="10" t="s">
        <v>94</v>
      </c>
      <c r="B46" s="10" t="s">
        <v>95</v>
      </c>
      <c r="C46" s="10" t="s">
        <v>96</v>
      </c>
      <c r="D46" s="11" t="s">
        <v>97</v>
      </c>
      <c r="E46" s="11" t="s">
        <v>100</v>
      </c>
      <c r="F46" s="10" t="s">
        <v>147</v>
      </c>
      <c r="G46" s="12">
        <f t="shared" si="6"/>
        <v>393000</v>
      </c>
      <c r="H46" s="13">
        <v>393000</v>
      </c>
      <c r="I46" s="13">
        <v>0</v>
      </c>
      <c r="J46" s="13">
        <v>0</v>
      </c>
    </row>
    <row r="47" spans="1:10" ht="45.75" customHeight="1">
      <c r="A47" s="10" t="s">
        <v>94</v>
      </c>
      <c r="B47" s="10" t="s">
        <v>95</v>
      </c>
      <c r="C47" s="10" t="s">
        <v>96</v>
      </c>
      <c r="D47" s="11" t="s">
        <v>97</v>
      </c>
      <c r="E47" s="11" t="s">
        <v>101</v>
      </c>
      <c r="F47" s="10" t="s">
        <v>148</v>
      </c>
      <c r="G47" s="12">
        <f t="shared" si="6"/>
        <v>69650</v>
      </c>
      <c r="H47" s="13">
        <v>69650</v>
      </c>
      <c r="I47" s="13">
        <v>0</v>
      </c>
      <c r="J47" s="13">
        <v>0</v>
      </c>
    </row>
    <row r="48" spans="1:10" ht="45.75" customHeight="1">
      <c r="A48" s="10" t="s">
        <v>102</v>
      </c>
      <c r="B48" s="10" t="s">
        <v>103</v>
      </c>
      <c r="C48" s="10" t="s">
        <v>104</v>
      </c>
      <c r="D48" s="11" t="s">
        <v>105</v>
      </c>
      <c r="E48" s="11" t="s">
        <v>106</v>
      </c>
      <c r="F48" s="11" t="s">
        <v>149</v>
      </c>
      <c r="G48" s="12">
        <f t="shared" si="6"/>
        <v>75250</v>
      </c>
      <c r="H48" s="13">
        <v>75250</v>
      </c>
      <c r="I48" s="13">
        <v>0</v>
      </c>
      <c r="J48" s="13">
        <v>0</v>
      </c>
    </row>
    <row r="49" spans="1:13" ht="60" customHeight="1">
      <c r="A49" s="10" t="s">
        <v>107</v>
      </c>
      <c r="B49" s="10" t="s">
        <v>108</v>
      </c>
      <c r="C49" s="10" t="s">
        <v>104</v>
      </c>
      <c r="D49" s="11" t="s">
        <v>109</v>
      </c>
      <c r="E49" s="11" t="s">
        <v>110</v>
      </c>
      <c r="F49" s="10" t="s">
        <v>150</v>
      </c>
      <c r="G49" s="12">
        <f t="shared" si="6"/>
        <v>480000</v>
      </c>
      <c r="H49" s="13">
        <v>480000</v>
      </c>
      <c r="I49" s="13">
        <v>0</v>
      </c>
      <c r="J49" s="13">
        <v>0</v>
      </c>
    </row>
    <row r="50" spans="1:13" ht="45.75" customHeight="1">
      <c r="A50" s="10" t="s">
        <v>111</v>
      </c>
      <c r="B50" s="10" t="s">
        <v>38</v>
      </c>
      <c r="C50" s="10" t="s">
        <v>39</v>
      </c>
      <c r="D50" s="11" t="s">
        <v>40</v>
      </c>
      <c r="E50" s="11" t="s">
        <v>112</v>
      </c>
      <c r="F50" s="10" t="s">
        <v>151</v>
      </c>
      <c r="G50" s="12">
        <f t="shared" si="6"/>
        <v>120000</v>
      </c>
      <c r="H50" s="13">
        <v>120000</v>
      </c>
      <c r="I50" s="13">
        <v>0</v>
      </c>
      <c r="J50" s="13">
        <v>0</v>
      </c>
    </row>
    <row r="51" spans="1:13" ht="45.75" customHeight="1">
      <c r="A51" s="10" t="s">
        <v>113</v>
      </c>
      <c r="B51" s="10" t="s">
        <v>114</v>
      </c>
      <c r="C51" s="10" t="s">
        <v>44</v>
      </c>
      <c r="D51" s="11" t="s">
        <v>115</v>
      </c>
      <c r="E51" s="11" t="s">
        <v>46</v>
      </c>
      <c r="F51" s="10" t="s">
        <v>138</v>
      </c>
      <c r="G51" s="12">
        <f t="shared" si="6"/>
        <v>254825</v>
      </c>
      <c r="H51" s="13">
        <v>254825</v>
      </c>
      <c r="I51" s="13">
        <v>0</v>
      </c>
      <c r="J51" s="13">
        <v>0</v>
      </c>
    </row>
    <row r="52" spans="1:13" ht="45.75" customHeight="1">
      <c r="A52" s="10" t="s">
        <v>175</v>
      </c>
      <c r="B52" s="18">
        <v>9320</v>
      </c>
      <c r="C52" s="10" t="s">
        <v>121</v>
      </c>
      <c r="D52" s="11" t="s">
        <v>177</v>
      </c>
      <c r="E52" s="11" t="s">
        <v>100</v>
      </c>
      <c r="F52" s="10" t="s">
        <v>147</v>
      </c>
      <c r="G52" s="12">
        <f t="shared" si="6"/>
        <v>856980</v>
      </c>
      <c r="H52" s="13">
        <v>856980</v>
      </c>
      <c r="I52" s="13"/>
      <c r="J52" s="13"/>
    </row>
    <row r="53" spans="1:13" ht="45.75" customHeight="1">
      <c r="A53" s="10" t="s">
        <v>176</v>
      </c>
      <c r="B53" s="18">
        <v>9770</v>
      </c>
      <c r="C53" s="10" t="s">
        <v>121</v>
      </c>
      <c r="D53" s="11" t="s">
        <v>122</v>
      </c>
      <c r="E53" s="11" t="s">
        <v>100</v>
      </c>
      <c r="F53" s="10" t="s">
        <v>147</v>
      </c>
      <c r="G53" s="12">
        <f t="shared" si="6"/>
        <v>340604</v>
      </c>
      <c r="H53" s="13">
        <v>340604</v>
      </c>
      <c r="I53" s="13"/>
      <c r="J53" s="13"/>
    </row>
    <row r="54" spans="1:13" ht="20.25" customHeight="1">
      <c r="A54" s="6" t="s">
        <v>116</v>
      </c>
      <c r="B54" s="6" t="s">
        <v>16</v>
      </c>
      <c r="C54" s="6" t="s">
        <v>16</v>
      </c>
      <c r="D54" s="7" t="s">
        <v>117</v>
      </c>
      <c r="E54" s="7" t="s">
        <v>16</v>
      </c>
      <c r="F54" s="7" t="s">
        <v>16</v>
      </c>
      <c r="G54" s="8">
        <f>G55</f>
        <v>10930734</v>
      </c>
      <c r="H54" s="8">
        <f>H55</f>
        <v>10930734</v>
      </c>
      <c r="I54" s="9">
        <v>0</v>
      </c>
      <c r="J54" s="9">
        <v>0</v>
      </c>
    </row>
    <row r="55" spans="1:13" ht="18" customHeight="1">
      <c r="A55" s="6" t="s">
        <v>118</v>
      </c>
      <c r="B55" s="6" t="s">
        <v>16</v>
      </c>
      <c r="C55" s="6" t="s">
        <v>16</v>
      </c>
      <c r="D55" s="7" t="s">
        <v>117</v>
      </c>
      <c r="E55" s="7" t="s">
        <v>16</v>
      </c>
      <c r="F55" s="7" t="s">
        <v>16</v>
      </c>
      <c r="G55" s="8">
        <f>G56</f>
        <v>10930734</v>
      </c>
      <c r="H55" s="8">
        <f>H56</f>
        <v>10930734</v>
      </c>
      <c r="I55" s="8">
        <f t="shared" ref="I55:J55" si="7">I56</f>
        <v>0</v>
      </c>
      <c r="J55" s="8">
        <f t="shared" si="7"/>
        <v>0</v>
      </c>
    </row>
    <row r="56" spans="1:13" ht="33" customHeight="1">
      <c r="A56" s="10" t="s">
        <v>119</v>
      </c>
      <c r="B56" s="10" t="s">
        <v>120</v>
      </c>
      <c r="C56" s="10" t="s">
        <v>121</v>
      </c>
      <c r="D56" s="11" t="s">
        <v>122</v>
      </c>
      <c r="E56" s="11" t="s">
        <v>161</v>
      </c>
      <c r="F56" s="10" t="s">
        <v>141</v>
      </c>
      <c r="G56" s="12">
        <f>H56</f>
        <v>10930734</v>
      </c>
      <c r="H56" s="13">
        <f>794419+10136315</f>
        <v>10930734</v>
      </c>
      <c r="I56" s="13">
        <v>0</v>
      </c>
      <c r="J56" s="13">
        <v>0</v>
      </c>
    </row>
    <row r="57" spans="1:13">
      <c r="A57" s="14" t="s">
        <v>124</v>
      </c>
      <c r="B57" s="14" t="s">
        <v>124</v>
      </c>
      <c r="C57" s="14" t="s">
        <v>124</v>
      </c>
      <c r="D57" s="15" t="s">
        <v>123</v>
      </c>
      <c r="E57" s="15" t="s">
        <v>124</v>
      </c>
      <c r="F57" s="15" t="s">
        <v>124</v>
      </c>
      <c r="G57" s="8">
        <f>G54+G39+G11</f>
        <v>64734694</v>
      </c>
      <c r="H57" s="8">
        <f t="shared" ref="H57:J57" si="8">H54+H39+H11</f>
        <v>50050572</v>
      </c>
      <c r="I57" s="8">
        <f t="shared" si="8"/>
        <v>14684122</v>
      </c>
      <c r="J57" s="8">
        <f t="shared" si="8"/>
        <v>5108722</v>
      </c>
      <c r="M57" s="16"/>
    </row>
    <row r="59" spans="1:13" ht="18.75">
      <c r="B59" s="21" t="s">
        <v>125</v>
      </c>
      <c r="C59" s="21"/>
      <c r="D59" s="21"/>
      <c r="E59" s="21"/>
      <c r="F59" s="21" t="s">
        <v>126</v>
      </c>
    </row>
    <row r="62" spans="1:13">
      <c r="I62" s="16"/>
    </row>
  </sheetData>
  <mergeCells count="10">
    <mergeCell ref="A5:J5"/>
    <mergeCell ref="A8:A9"/>
    <mergeCell ref="B8:B9"/>
    <mergeCell ref="C8:C9"/>
    <mergeCell ref="D8:D9"/>
    <mergeCell ref="E8:E9"/>
    <mergeCell ref="F8:F9"/>
    <mergeCell ref="G8:G9"/>
    <mergeCell ref="H8:H9"/>
    <mergeCell ref="I8:J8"/>
  </mergeCells>
  <printOptions horizontalCentered="1"/>
  <pageMargins left="0.19685039370078741" right="0.19685039370078741" top="0.98425196850393704" bottom="0.19685039370078741" header="0.59055118110236227" footer="0"/>
  <pageSetup paperSize="9" scale="72" fitToHeight="4" orientation="landscape" r:id="rId1"/>
  <headerFooter>
    <oddHeader>&amp;C&amp;P</oddHead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2022-12-09T09:30:35Z</cp:lastPrinted>
  <dcterms:created xsi:type="dcterms:W3CDTF">2022-01-17T09:53:34Z</dcterms:created>
  <dcterms:modified xsi:type="dcterms:W3CDTF">2022-12-09T09:32:44Z</dcterms:modified>
</cp:coreProperties>
</file>